
<file path=[Content_Types].xml><?xml version="1.0" encoding="utf-8"?>
<Types xmlns="http://schemas.openxmlformats.org/package/2006/content-types">
  <Default Extension="bin" ContentType="application/vnd.openxmlformats-officedocument.spreadsheetml.printerSettings"/>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Default Extension="rels" ContentType="application/vnd.openxmlformats-package.relationships+xml"/>
  <Default Extension="xml" ContentType="application/xml"/>
  <Override PartName="/xl/workbook.xml" ContentType="application/vnd.openxmlformats-officedocument.spreadsheetml.sheet.main+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docProps/app.xml" ContentType="application/vnd.openxmlformats-officedocument.extended-properties+xml"/>
  <Override PartName="/xl/worksheets/sheet2.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calcChain.xml" ContentType="application/vnd.openxmlformats-officedocument.spreadsheetml.calcChain+xml"/>
  <Override PartName="/xl/externalLinks/externalLink10.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19440" windowHeight="7755" activeTab="1"/>
  </bookViews>
  <sheets>
    <sheet name="Útmutató" sheetId="2" r:id="rId1"/>
    <sheet name="Pedagógia BA" sheetId="1"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s>
  <definedNames>
    <definedName name="Bejegyzes">Útmutató!$B$9:$B$12</definedName>
    <definedName name="_xlnm.Print_Area" localSheetId="1">'Pedagógia BA'!$A$4:$L$64</definedName>
    <definedName name="_xlnm.Print_Area" localSheetId="0">Útmutató!$A$1:$E$18</definedName>
  </definedNames>
  <calcPr calcId="1257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37" i="1"/>
  <c r="J37"/>
  <c r="I14" l="1"/>
  <c r="I34" l="1"/>
  <c r="I28"/>
  <c r="I33"/>
  <c r="I30"/>
  <c r="I61"/>
  <c r="I60"/>
  <c r="I56"/>
  <c r="I52"/>
  <c r="I32"/>
  <c r="I31"/>
  <c r="I16"/>
  <c r="I13"/>
  <c r="I7"/>
  <c r="I6"/>
  <c r="I4"/>
  <c r="I39" l="1"/>
  <c r="I37"/>
  <c r="I17" l="1"/>
  <c r="I12"/>
  <c r="I43" l="1"/>
  <c r="I8"/>
  <c r="I15"/>
  <c r="I64"/>
  <c r="I59"/>
  <c r="I57"/>
  <c r="I45"/>
  <c r="I25"/>
  <c r="I24"/>
  <c r="I50" l="1"/>
  <c r="I5"/>
  <c r="I44"/>
  <c r="I35"/>
  <c r="I21"/>
  <c r="I62" l="1"/>
  <c r="I63" l="1"/>
  <c r="I55"/>
  <c r="I58"/>
  <c r="I42" l="1"/>
  <c r="I40"/>
  <c r="I22"/>
  <c r="I48"/>
  <c r="I54"/>
  <c r="I53"/>
  <c r="I51"/>
  <c r="I46"/>
  <c r="I36"/>
  <c r="I29"/>
  <c r="I19"/>
  <c r="I18"/>
  <c r="I11"/>
  <c r="I47" l="1"/>
  <c r="I41"/>
  <c r="I38"/>
  <c r="I27"/>
  <c r="I26"/>
  <c r="I23"/>
  <c r="I9"/>
</calcChain>
</file>

<file path=xl/sharedStrings.xml><?xml version="1.0" encoding="utf-8"?>
<sst xmlns="http://schemas.openxmlformats.org/spreadsheetml/2006/main" count="724" uniqueCount="626">
  <si>
    <t>Tantárgy kódja</t>
  </si>
  <si>
    <t>Tantárgyleírás</t>
  </si>
  <si>
    <t>A kialakítandó kompetenciák leírása</t>
  </si>
  <si>
    <t xml:space="preserve">Tantágy neve </t>
  </si>
  <si>
    <t>Tantárgy angol  neve</t>
  </si>
  <si>
    <t>Angol nyelvű tantárgyleírás</t>
  </si>
  <si>
    <t>A kialakítandó kompetenciák angol nyelvű leírása</t>
  </si>
  <si>
    <t>Félévi követelmény angol nyelven</t>
  </si>
  <si>
    <t>Szak neve:</t>
  </si>
  <si>
    <t xml:space="preserve">A tantárgyleírás tartalma az alábbi dokumentumok alapján készült: </t>
  </si>
  <si>
    <t>MAB szakindítási útmutató I.2.</t>
  </si>
  <si>
    <t>87/2015. (IV.9.) Korm. rendelet 53.§</t>
  </si>
  <si>
    <t xml:space="preserve">A kialakítandó kompetenciák leírása: </t>
  </si>
  <si>
    <t xml:space="preserve">Tantárgyleírás: </t>
  </si>
  <si>
    <t>Félévi követelmény:</t>
  </si>
  <si>
    <t>kollokvium</t>
  </si>
  <si>
    <t>gyakorlati jegy</t>
  </si>
  <si>
    <t>minősített aláírás</t>
  </si>
  <si>
    <t>aláírás</t>
  </si>
  <si>
    <t>signature with qualification</t>
  </si>
  <si>
    <t>term grade</t>
  </si>
  <si>
    <t>examination</t>
  </si>
  <si>
    <t>signature</t>
  </si>
  <si>
    <t xml:space="preserve">Félévi követelmény </t>
  </si>
  <si>
    <t>term grade or signature with qualification</t>
  </si>
  <si>
    <t xml:space="preserve">vizsgára bocsátás feltétele: </t>
  </si>
  <si>
    <t>gyakorlati jegy, vagy minősített aláírás esetén:</t>
  </si>
  <si>
    <t>aláírás esetén:</t>
  </si>
  <si>
    <t>(minta)</t>
  </si>
  <si>
    <t>two in-class tests, a home assignment, an essay, two case studies, a business plan, project work etc.</t>
  </si>
  <si>
    <t>an essay, a PPT presentation, project work, home assignments etc., an in-class test with a minimum passing rate of 50%</t>
  </si>
  <si>
    <t>Requirement:</t>
  </si>
  <si>
    <t>requirement(s) for admission to examination</t>
  </si>
  <si>
    <t xml:space="preserve">a tantárgy szakmai tartalma elsajátításának célja (vö. Korm.rend.) </t>
  </si>
  <si>
    <t>azoknak az előírt szakmai kompetenciáknak, kompetencia-elemeknek (tudás, képesség stb. a KKK alapján) a felsorolása, amelyek kialakításához a tantárgy jellemezően, érdemben hozzájárul (vö. MAB)</t>
  </si>
  <si>
    <t>pl.: esszé, prezentáció, projektmunka, házi dolgozatok stb. elkészítése, zárthelyi dolgozat 50%-os teljesítése</t>
  </si>
  <si>
    <t>Pl.: két zárthelyi dolgozat, egy házi dolgozat, egy esszé, két esettanulmány, üzleti terv, projektmunka  stb. elkészítése</t>
  </si>
  <si>
    <t>kredit nélküli szakmai gyakorlat teljesítése</t>
  </si>
  <si>
    <t>Az értékelés módja</t>
  </si>
  <si>
    <t>Az értékelés módja:</t>
  </si>
  <si>
    <t>kollokvium esetén:</t>
  </si>
  <si>
    <t>Az értékelés módja angol nyelven</t>
  </si>
  <si>
    <t>2-5 kötelező, illetve ajánlott irodalom (szerző, cím, kiadás adatai (esetleg oldalak), ISBN)</t>
  </si>
  <si>
    <t>Type of assessment and evaluation:</t>
  </si>
  <si>
    <t>traineeship with no credit points allocated</t>
  </si>
  <si>
    <t>BAI0042</t>
  </si>
  <si>
    <t>BAI0003</t>
  </si>
  <si>
    <t>BAI0006</t>
  </si>
  <si>
    <t>BPD1101</t>
  </si>
  <si>
    <t>BPD1102</t>
  </si>
  <si>
    <t>BPD1103</t>
  </si>
  <si>
    <t>BPD1104</t>
  </si>
  <si>
    <t>BAI0001</t>
  </si>
  <si>
    <t>BAI0002</t>
  </si>
  <si>
    <t>BAI0004</t>
  </si>
  <si>
    <t>BAI0005</t>
  </si>
  <si>
    <t>BPD1206</t>
  </si>
  <si>
    <t>BPD1207</t>
  </si>
  <si>
    <t>BPD1208</t>
  </si>
  <si>
    <t>BPD1209</t>
  </si>
  <si>
    <t>BPD1110</t>
  </si>
  <si>
    <t>BPD1112</t>
  </si>
  <si>
    <t>BPD1113</t>
  </si>
  <si>
    <t>BPD1114</t>
  </si>
  <si>
    <t>BPD1115</t>
  </si>
  <si>
    <t>BPD1116</t>
  </si>
  <si>
    <t>BPD2118</t>
  </si>
  <si>
    <t>BAI0008</t>
  </si>
  <si>
    <t>BAI0007</t>
  </si>
  <si>
    <t>BPD1222</t>
  </si>
  <si>
    <t>BPD1223</t>
  </si>
  <si>
    <t>BPD2225</t>
  </si>
  <si>
    <t>BPD2226</t>
  </si>
  <si>
    <t>BPD2228</t>
  </si>
  <si>
    <t>BPD1130</t>
  </si>
  <si>
    <t>BPD1131</t>
  </si>
  <si>
    <t>BPD1132</t>
  </si>
  <si>
    <t>BPD1133</t>
  </si>
  <si>
    <t>BPD2135</t>
  </si>
  <si>
    <t>BPD2136</t>
  </si>
  <si>
    <t>BPD2137</t>
  </si>
  <si>
    <t>BPD2138</t>
  </si>
  <si>
    <t>BAI0017</t>
  </si>
  <si>
    <t>BPD1239</t>
  </si>
  <si>
    <t>BPD1240</t>
  </si>
  <si>
    <t>BPD1241</t>
  </si>
  <si>
    <t>BAI0021</t>
  </si>
  <si>
    <t>BPD2244</t>
  </si>
  <si>
    <t>BPD2245</t>
  </si>
  <si>
    <t>BAI0058</t>
  </si>
  <si>
    <t>BAI0059</t>
  </si>
  <si>
    <t>BPD2248</t>
  </si>
  <si>
    <t>Nevelési  és oktatási intézmények világa</t>
  </si>
  <si>
    <t>Fields of educational institutions</t>
  </si>
  <si>
    <t>A kurzus során megismerkedik a különböző köznevelési intézmények (óvoda, általános iskola, középfok, kollégium) és felnőttképzési intézményekkel, azok szervezeti és működési feltételeivel, az intézmények felépítésével és a bennük zajló oktatási/nevelési folyamatokkal. Az elsajátítandó ismeretek főbb tartalmaival, és tanórán / foglalkozáson kívüli tevékenységekkel, szervezésével, kivitelezésével.</t>
  </si>
  <si>
    <t>Esettanulmány készítése egy szabadon választott köznevelési vagy más nevelési intézményről (felépítés, működés); a félév végén egy zárthelyi dolgozat megírása</t>
  </si>
  <si>
    <t>Pedagógiai helyzetek, reflexiók</t>
  </si>
  <si>
    <t>Pedagogical situations and comments</t>
  </si>
  <si>
    <t>A kurzus során megismerkedik különböző köznevelési intézmények (óvoda, általános iskola, középfokú és felnőttképzési intézmény) pedagógiai gyakorlata során előforduló szituációkkal, illetve az ezek megoldásához szükséges döntési és értékelési mechanizmusokkal, reflexiók adásával. Differenciálás a tanórán / foglalkozáson, sajátos nevelési igényű gyerekekkel való bánásmód, tehetséggondozás, hátránykompenzásálás.</t>
  </si>
  <si>
    <t>Egy házi dolgozat készítése, melyben egy-egy pedagógiai helyzet kerül bemutatásra, majd ezek lehetséges megoldási javaslatai kerülnek kidolgozásra.</t>
  </si>
  <si>
    <t>Intézményen kívüli szakmai gyakorlat: szabadidő pedagógiai gyakorlata</t>
  </si>
  <si>
    <t>Internship outside the educational institution: Pedagogical internship of spare time</t>
  </si>
  <si>
    <t xml:space="preserve">40 órás intézményen kívüli szakmai gyakorlat célja: Köznevelési intézmények (óvoda, általános iskola, középfokú és felnőttképzési intézmény)
szervezett szadidős (tanórán kívüli nevelési)  tevékenységének megismerése. A hallgató a gyakorlat során  megfigyelőként és aktív résztvevőként lát el feladatokat. Tudományos-, művészeti-, kulturálus-, sportrendezvényen közreműködik . Önállóan, részben önállóan saját ötletű programot vezet -kompetenciáinak reális mérlegelésével-, pedagógus, szakmai vezető engedélyével, mentorálásával. Team munkában szervezett szabadidős programot vihetnek kórház gyermekosztályára, speciális bentlakásos intézménybe. A hallgató portfólióval dokumentálja tevékenységét, s igazoltatja. A teljesítési igazolás a záróvizsgára bocsátás feltétele.
</t>
  </si>
  <si>
    <t>Kredit nélküli szakmai gyakorlat teljesítése</t>
  </si>
  <si>
    <t>Traineeship with no credit points allocated</t>
  </si>
  <si>
    <t>A gyakorlati intézmények dokumentumai (Szervezeti és Működési Szabályzat, Házi rend, Pedagógiai Program / Nevelési Program)</t>
  </si>
  <si>
    <t>Nyári gyakorlat: Évkezdési feladatok köznevelési intézményekben</t>
  </si>
  <si>
    <t>Summer internship: Tasks at the beginning of a school year in educational institutions</t>
  </si>
  <si>
    <t>Oktatási Hivatal aktuális évkezdési kiadványa; 2011. évi CXC. törvény a nemzeti köznevelésről</t>
  </si>
  <si>
    <t>Pedagógiai jelenségek vizsgálata</t>
  </si>
  <si>
    <t>Examination of pedagogical phenomena</t>
  </si>
  <si>
    <t>A kurzus során megismerkedik különböző pedagógiai helyzetekkel, illetve az ezek megoldásához szükséges döntési és értékelési mechanizmusokkal. Tantermi környezetben tanulási és tanítási folymatok megismerése, tanár-tanuló, tanuló-tanuló interakciót. Pedagógiai asszisztensi tevékenységek megfigyelése. Közös munka más szakemberekkel (gyógypedagógus, fejlesztő pedagógus, pszichológus).</t>
  </si>
  <si>
    <t>Egy házi dolgozat készítése, melyben egy-egy tanítás és/vagy tanulás során felmerülő pedagógiai jelenség kerül bemutatásra, majd ezek lehetséges megoldási javaslatai kerülnek kidolgozásra.</t>
  </si>
  <si>
    <t>A home assignment elaborating a situation in the teaching and learning process and describing some possible ways of solving it.</t>
  </si>
  <si>
    <t>Intézményen kívüli szakmai gyakorlat: pedagógiai jelenségek</t>
  </si>
  <si>
    <t>Internship outside the pedagogical institution: Pedagogical phenomena</t>
  </si>
  <si>
    <t>40 órás Intézményen kívüli szakmai gyakorlat célja: A köznevelési intézmények nevelő munkájának vizsgálata néhány pedagógiai jelenségen keresztül. A hallgatók 3-4 fős csoportban, munkamegosztással teljesítik a gyakorlatot különböző nevelési, nevelési-oktatási intézményben(óvoda, általános iskola, középfokú intézmény, kollégium). A hallgatók megfigyelést végeznek tanórán/osztályfőnöki foglalkozáson,  óvodai foglalkozáson, szünetben. Empirikus vizsgálati módszerekkel adatokat gyűjtenek a nevelőmunka módszertanáról, kiemelten az egyéni fejlődés, esélynövelés, közösségépítés érdekében tett lépésekről.  Információk forrása: gyerek/tanuló/csoport,  pedagógus (esetleg fejlesztő-, gyógypedagógus), szülő. A hallgató a pedagógus munkáját segítve, megbízás alapján közreműködik nevelési  problémák megbeszélése család(ok) részvételével jellegű eseményen. Team szinten történik az adatok feldolgozása. A hallgató önálló munkáját portfólióban dokumentálja, team munkáját reflektálja. A teljesítési igazolás  a záróvizsgára bocsátás feltétele.</t>
  </si>
  <si>
    <t>Intézményen kívüli szakmai gyakorlat: intézményi alapdokumentumok</t>
  </si>
  <si>
    <t xml:space="preserve">40 órás Intézményen kívüli szakmai gyakorlat célja: Köznevelési intézmények és felnőttképzési intézmények működését meghatározó alapvető dokumentumok tanulmányozása. 
A gyakorlat 3-4 fős team munkában, munkamegosztással teljesíthető. Az adatgyűjtés, tájékozódás kötelező terepei:
általános iskola és középfokú intézmény és 
óvoda / kollégium / felnőttképzési intézmény. Megadott szempontok alapján dokumentum-elemzést végez, célzott beszélgetést alkalmaz az adatgyűjtéshez egy helyszínen egy team tag. Team szinten összegzik tapasztalataikat, készítik el a beszámolót, állítják össze a portfóliót. 
</t>
  </si>
  <si>
    <t>A portfólió értékelése: team munka és önálló munka komplex értékelése</t>
  </si>
  <si>
    <t>Evaluation of the portfolio: complex evaluation of the team work and the individual work.</t>
  </si>
  <si>
    <t>2011. évi CXC. törvény a nemzeti köznevelésről; A gyakorlati intézmények dokumentumai (Szervezeti és Működési Szabályzat, Házi rend, Pedagógiai Program/Nevelési Program)</t>
  </si>
  <si>
    <t>Nevelési, oktatási intézmények prevenciós feladatai</t>
  </si>
  <si>
    <t>Preventive Tasks of Educational Institutions</t>
  </si>
  <si>
    <t xml:space="preserve">A hazai és a nemzetközi gyermekvédelem fejlődésében jelentkező, az iskola feladatával kapcsolatos tendenciák elemzése. A gyermekvédelmi törvény és annak gyakorlati végrehajtására vonatkozó rendeletek. A különböző prevenciós lehetőségek, módszerek, eljárások elméletei és gyakorlati alkalmazásuk 
</t>
  </si>
  <si>
    <t xml:space="preserve">A Gyermekek védelméről és a gyámügyi igazgatásról szóló 1997. évi XXXI. törvény. Népjóléti Közlöny, 1998. május 
Gáti Ferenc: Gyermekvédelem az iskolában. Tankönyvkiadó, Budapest, 1982 
Herczog Mária: A gyermekvédelem dilemmái. Gyermekvédelmi kiskönyvtár, Pont Kiadó, Budapest, 1997 
Strauszné Simonyi Erzsébet: Iskolai gyermekvédelem helye a gyermekvédelem rendszerében. Fővárosi Pedagógiai Intézet, Budapest, 1998 
Volentics Anna: Gyermekvédelem és reszocializáció. Nemzeti Tankönyvkiadó, Budapest, 1996 
</t>
  </si>
  <si>
    <t>Gyermekvédelem intézményrendszere</t>
  </si>
  <si>
    <t>Institutional System of Child Protection</t>
  </si>
  <si>
    <t xml:space="preserve">A gyermekvédelmi redszerre vonatkozó legfontosabb jogforrások. A gyermekvédelmi törvény előzményei, hatályba lépése és fontosabb módosításai. Az ellátások és szolgáltatások rendszere. Az intézmények.
</t>
  </si>
  <si>
    <t xml:space="preserve">Szerkesztő(k): Katonáné Pehr Erika - Herczog Mária: A gyermekvédelem nagy kézikönyve Complex Kiadó Budapest, 2011
Barcsi Antal: Gyermekvédelmi útmutató. Mozaik Kiadó, 2011, Budapest 96.p. ISBN:  9636975425
</t>
  </si>
  <si>
    <t>Pedagógiai kutatások módszertani alapjai I.</t>
  </si>
  <si>
    <t>Methodology Foundations of Pedagogical Research I</t>
  </si>
  <si>
    <t>A pedagógiai kutatás múltja és jelene, hazánkban és nemzetközi szintereken. Pszichológiai, neveléselméleti, didaktikai, neveléstörténeti, összehasonlító pedagógiai kutatások megismerése, elemzése, értékelése. Pl: PISA, Országos Kompetenciamérés hazánkban, IEA, rejtett tanterv, a pedagógusok pedagógiája</t>
  </si>
  <si>
    <t>Egy  pegagógiai jellegű kutatás elemző bemutatása, értékelése.</t>
  </si>
  <si>
    <t>Analytical presentation and evaluation of a piece of pedagogical research.</t>
  </si>
  <si>
    <t>Falus Iván (szerk.): Bevezetés a pedagógiai kutatás módszereibe. Műszaki Könyvkiadó, Budapest, 2000; Golnhofer Erzsébet, Nahalka István (szerk.): A pedagógusok pedagógiája. Nemzeti Tankönyvkiadó, Budapest, 2001; Szabó László Tamás: A „rejtett tanterv”. OKI, Budapest, 1985; Vidákovics Tibor: Diagnosztikus pedagógiai értékelés. Akadémiai</t>
  </si>
  <si>
    <t>Ismerkedés a köznevelési intézményekkel</t>
  </si>
  <si>
    <t>First Experiences of Public Educational Institutions</t>
  </si>
  <si>
    <t xml:space="preserve">2011. évi CXC. törvény a nemzeti köznevelésről. A köznevelés rendszerének alapegységei a szakmai önállósággal rendelkező intézmények. Megismerés, tapasztalat szerzés a magyar köznevelést ellátó intézményekben: óvoda, általános iskola, gimnázium, szakközépiskola, szakiskola,  szakképző iskola, alapfokú művészeti iskola,  gyógypedagógiai, konduktív pedagógiai nevelési-oktatási intézmény, kollégium, pedagógiai szakszolgálati intézmény,pedagógiai-szakmai szolgáltatást nyújtó intézmény. 
</t>
  </si>
  <si>
    <t>Esettanulmány(ok) készítése, aktív részvétel a külső helyszíneken</t>
  </si>
  <si>
    <t>Preparing a case study (or studies). Active participation at external venues.</t>
  </si>
  <si>
    <t>Vágó Irén (szerk.): Jelentés a magyar közoktatásról, Budapest, 2010;Új Köznevelés c. folyóirat aktuális számai;Köznevelés c. folyóirat aktuális számai</t>
  </si>
  <si>
    <t>Pedagógiai kutatások módszertani alapjai II.</t>
  </si>
  <si>
    <t>Methodology Foundations of Pedagogical Research II</t>
  </si>
  <si>
    <t>A nevelés gyakorlata óvodai színtéren</t>
  </si>
  <si>
    <t>Education in Kindergartens</t>
  </si>
  <si>
    <t>Óvodába járás, tankötelezettség törvényi háttere: 2011. évi CXC törvény a nemzeti köznevelésről. Ismerkedés, tapasztalatszerzés az óvodával, az óvodában folyó nevelőmunkával. Az óvodai nevelés sajátosságai. Aktív részvétel szabadidős tevékenységek megszervezésében és lebonyolításában.</t>
  </si>
  <si>
    <t>The legal framework of compulsory kindergarten and school education: Act CXC of 2011 on National Public Education. Learning about and gaining experience in the kindergarten and the educational work being done there. The characteristics of kindergarten education. Active participation in organising and conducting leisure activities.</t>
  </si>
  <si>
    <t>Esettanulmány(ok) készítése, Pedagógiai napló készítése</t>
  </si>
  <si>
    <t>Preparing at least one case study. Preparation of pedagogical records (diary).</t>
  </si>
  <si>
    <t xml:space="preserve">Hegyi Ildikó: Fejlődési lépcsőfokok óvodáskorban. OKKER, Budapest, 1998;    Bakonyi Anna - Karczewicz  Ágnes:  Az óvodapedagógusok nagykönyve
(Az ismerettől a megvalósításig)
Neteducatio Kft., 2016 ISBN:  978 615 80328 5 8; Zilahi Józsefné: Óvodai nevelés játékkal, mesével - Nyár, Eötvös józsef Könyv Kiadó Bt. 1996;
</t>
  </si>
  <si>
    <t xml:space="preserve">Pedagógiai kutatásmódszertan </t>
  </si>
  <si>
    <t>Methodology of Pedagogical Research</t>
  </si>
  <si>
    <t>Empirikus kutatás metodológiai kérdései. A kutatás jellegzetes stratégiái, a kutatómunka menete. A kutatómunkához szükséges adatbázisok készítése, használata. A kutatási eredmények publikálásának szabályai. A mintavétel technikái, a kvalitatív és a kvantitatív elemzés leggyakoribb módjai. A kutatási eredmények bemutatása, különböző műfajú kutatási beszámolók elkészítésének technikái.</t>
  </si>
  <si>
    <t xml:space="preserve">Tudás: Ismeri a kutatási folyamatok tervezésének és kivitelezésének lépéseit, módszereit.                                                Képesség: képes a különböző kutatási módszerek közül a megfelelőt kiválasztani, alkalmazni.                                                     Attitűd: képviseli az önálló kutatás fontosságát, érdeklődik a különböző kutatási trendek, módszerek iránt.     Autonómia és felelősség: kutatási feladataiért felelősséget vállal, célhatékony az idő és energia felhasználásában.                                                                                                       </t>
  </si>
  <si>
    <t>Kutatási terv készítése, egy önálló kutatás kivitelezése, prezentálása</t>
  </si>
  <si>
    <t>Preparing a research plan; performing and presenting an independent piece of research.</t>
  </si>
  <si>
    <t>Earl Babbie: A társadalomtudományi kutatás gyakorlata, Balassi Kiadó, Budapest, 2001;Majoros Pál: A kutatásmódszertan alapjai, Perfekt Zrt. , Budapest, 2004 
ISBN:9789633945841;</t>
  </si>
  <si>
    <t>Tanulás szabályozása, fejlesztése</t>
  </si>
  <si>
    <t>Regulation and Development of Learning</t>
  </si>
  <si>
    <t>Az önszabályozó tanulás értelmezése. A saját tanulói tevékenységre való vonatkoztatása.Meghatározni a tanulást befolyásoló nem kognitív tényezőket, és azokat tudatosan kezelni. A tanulási igény kialakítása. Az önszabályozás ciklikus fázisai. Önismeret, reflexió.</t>
  </si>
  <si>
    <t>Egy esszé készítése</t>
  </si>
  <si>
    <t>Writing an essay.</t>
  </si>
  <si>
    <t>Falus Iván (szerk.): Didaktika, Nemzeti Tankönyvkiadó, Budapest, 2007;D. Molnár Éva: Tudatos fejlődés(  Az önszabályozott tanulás elmélete és gyakorlata), Akadémiai Kiadó, 2013 ;Molnár Éva: Az önszabályozás értelmezései és elméleti megközelítései. Magyar Pedagógia 109. évf. 4. szám 349. p.;Havas Péter: Tudásmenedzsment, tanulástudomány, tanulásfejlesztés. In: A tanulás fejlesztése. Országos
Közoktatási Intézet. Budapest, 2002.</t>
  </si>
  <si>
    <t>Iskolarendszeren kívüli tanulási formák, technikák</t>
  </si>
  <si>
    <t>Learning Models out of the Educational System</t>
  </si>
  <si>
    <t>Az iskolarendszeren kívüli képzések hazai rendszere, és nemzetközi rendszere. A felnőttképzésről szóló 2001. évi CI. Törvény. Az iskolarendszeren kívüli tanulás céljai, lehetőségei, színterei és eszközei. Life long learning, mint kulcskompetencia. Kitekintés az Európai Unió országainak iskolarendszeren kívüli képzéseire.</t>
  </si>
  <si>
    <t>Hungarian and international training systems out of the educational system. Act CI of 2001 on Adult Training. Goals, possibilities, scenes, and devices of learning out of the educational system. Life-long learning as a key competence. A brief insight into trainings out of the educational systems in the countries of the European Union.</t>
  </si>
  <si>
    <t>Esettanulmány(ok) készítése</t>
  </si>
  <si>
    <t>Preparing at least one case study.</t>
  </si>
  <si>
    <t xml:space="preserve">Csapó Benő: A formális és nem-formális tanulás során szerzett tudás integrálása. Iskolakultúra. 2006. 2. sz.; Memorandum az egész életen át tartó tanulásról (2000). Európai Közösségek Bizottsága, Brüsszel, 2000. október 30. 1832. p. 9.; Tót Éva: Az iskolarendszeren kívüli képzés, Educatio,1998/1 pp. 104-116 ;Vargáné Subicz Beáta:A nem formális tanulás célja, 
lehetőségei, színterei és eszközei, Nemzeti Szakképzési és Felnőttképzési Intézet;Az iskolarendszeren kívüli szakképzés statisztikai adatai 2001. Foglalkoztatáspolitikai és Munkaügyi Minisztérium, http://www.fmm.gov.hu/ .
</t>
  </si>
  <si>
    <t xml:space="preserve">Tanulási stratégia fogalma.Tanulási stratégiák csoportosítása. Három alaptípus megkülönböztetése: a mélyrehatoló, a szervezett és a mechanikus. Önszabályzó tanulás. Az önálló, független tanulás kialakításának módszertani kérdései. Konstruktív oktatásszervezés a tanórán.A kooperációra - együttműködésre épülő tanulásszervezési módok.Differenciált óraszervezés. Az emlékezet, a figyelem és a logika fejlesztése.
</t>
  </si>
  <si>
    <t>Tudás:Ismeri a tanulás stratégiáit, módszereit.                                                                  Képesség:képes  a tanítás és tanulás szereplőinek segítséget adni feladataik ellátásához.                                                  Attitűd: híve a tudás megosztásnak, a folyamatos, az egész életen át tartó tanulásnak.                                       Autonómia és felelősség: pedagógus támogatása mellett önállóan végzi a rá bízott feledatait.            .</t>
  </si>
  <si>
    <t>Elemző tanulmány készítése</t>
  </si>
  <si>
    <t>Preparing an analytical study.</t>
  </si>
  <si>
    <t>Falus Iván (2003): Didaktika. Nemzeti Tankönyvkiadó. Bp., 2003. Kovátsné   Németh   Mária   (2008):   A   projektoktatás   mint   a   fenntarthatóság   oktatási   
stratégiája. In.: A tanítás-tanulás hatékony 
szervezése. Educatio. Bp. 2008. 176-184.o;S. Kagan (2001): Kooperatív tanulás. Önkonet Kft. Bp. . ;M. Nádasi Mária (2001): Adaptivitás az oktatásban. Comenius Bt., Péc,s Balogh  László:  Tanulási  stratégiák  és  stílusok,  a  fejlesztés  pszichológiai  alapjai./  Debrecen:  Debreceni Egyetem, 2000./ p.5/8.</t>
  </si>
  <si>
    <t>A tanulás támogatása, segítése</t>
  </si>
  <si>
    <t>Support for Learning</t>
  </si>
  <si>
    <t xml:space="preserve">A hatékony és önálló tanulásra való igény kialakítása a tanulókban. A tanulás hatékonyságát befolyásoló képességek.A tanulás hatékonysága szempontjából 
releváns külső és belső körülmények. A motiváció és a magabiztosság szükségessége. A pedagógusok módszertani kultúrájának bővítése. A tanulási kudarcok okainak felderítése, elemzése.Önvizsgálat: tanulási szokásaim, tanuláshoz való viszonyom - kérdése. </t>
  </si>
  <si>
    <t xml:space="preserve">Falus Iván (2003): Didaktika. Nemzeti Tankönyvkiadó. Bp., 2003. Kovátsné   Németh   Mária   (2008):   A   projektoktatás   mint   a   fenntarthatóság   oktatási   
stratégiája. In.: A tanítás-tanulás hatékony 
szervezése. Educatio. Bp. 2008. 176-184.o;S. Kagan (2001): Kooperatív tanulás. Önkonet Kft. Bp. . ;M. Nádasi Mária (2001): Adaptivitás az oktatásban. Comenius Bt., Pécs </t>
  </si>
  <si>
    <t>Munkavállalói kompetenciák fejlesztése</t>
  </si>
  <si>
    <t>Developing Employee Skills</t>
  </si>
  <si>
    <t>Life long learning fogalma, tartalma. Munkavállalói kulcskompetenciák ismerete.Versenyképesség a munkaerőpiacon. Munkaerőpiaci elvárások a munkavállalóval szemben. A munkanélküliség okai, tényezői hazánkban és az európai uniós országok tekintetében.Magyar és európai uniós kompetenciakutatások.</t>
  </si>
  <si>
    <t>Esszé készítése</t>
  </si>
  <si>
    <t>Karcsics Éva: A versenyképes  kompetenciái az Európai Unióban és Magyarországon (epa.oszk.hu/02000/02051/00003/pdf/EPA02051_Tudomanyos_Kozlemenyek_12_057-064.pdf); Galambos Katalin (2002): Pályaorientáció 4., Hogyan tájékozódjunk a lehetőségekről?, Budapest: Műszaki Könyvkiadó;
Galambos Katalin (2002): Pályaorientáció 5.,Milyen esélyeim lesznek a munkaerőpiacon?, Budapest: 
Műszaki Könyvkiadó;Kiss,   P,; Felsőfokú  kompetenciákról  nemzetközi  kitekintésben.  In: Kompetenciamérés a felősoktatásban. Diplomás Páyakövetés 3. Budapest: 
Educatio Felsőoktatási Igazgatóság, 2010;</t>
  </si>
  <si>
    <t>Köznevelési intézmény szervezeti sajátossága</t>
  </si>
  <si>
    <t xml:space="preserve">Structural Specifications of Educational Institutions </t>
  </si>
  <si>
    <t xml:space="preserve">A szervezet fogalma, általános jellemzői: a szervezet célja, struktúrája, a szervezeti kultúra fogalma, modelljei, a szinergia jelensége. A köznevelési intézmények mint társadalmi szervezetek: intézmény és környezete, kölcsönhatása, vezetése, a külső belső kommunikáció formái, sajátosságai, temészetes és mesterséges szimbólumai. A köznevelési intézmény, mint tudásinténzív szervezet. A köznevelési intézmények szervezetfejlesztése
</t>
  </si>
  <si>
    <t>a vizsgára bocsátás feltétele: választáson alapuló köznevelési intézmény (javasolt iskola, óvoda) szervezeti sajátosságainak bemutatása esszéformában</t>
  </si>
  <si>
    <t>Serfőző Mónika (2004): A szervezeti kultúra fogalmának, modelljeinek értelmezése az óvodában, iskolában. In: Mészáros Aranka (szerk.): Az iskola szociálpszichológiai jelenségvilága.ELTE Eötvös Kiadó, Budapest, 489-518. ISBN 963 463 558 1</t>
  </si>
  <si>
    <t>Szabályozási háttér, intézményi működés</t>
  </si>
  <si>
    <t>Background and Regulation, Institutional Functions</t>
  </si>
  <si>
    <t xml:space="preserve">Fogalmi értelmezések: jogszabály, jogszabályok hierarchiája, hatályossága, érvényessége. Jogi szabályozás a köznevelés rendszerében (kormány, miniszter, minisztérium, fenntartó). A köznevelési intézmény szabályozási felelőssége. A köznevelési intézmény működése, önállósága, az önállóság területei. A köznevelési intézmények ügyvitele, ügyiratkezelése, nyilvántartásai  </t>
  </si>
  <si>
    <t xml:space="preserve">The interpretation of concepts: statute; hierarchy, currency, and validity of legal rules. The legal framework of public education (government, minister, ministry, maintainer). The regulatory responsibility of public educational institutions. The function and autonomy of public educational institutions; the fields of autonomy. Administration, documentation, and records of public educational institutions.  </t>
  </si>
  <si>
    <t>a vizsgára bocsátás feltétele: az intézményen kívüli gyakorlat keretén belül adott köznevelési intézmény ügyvitelének, ügyiratkezelésének, nyilvántartásának megfigyelése során szerzett tapasztalatok reflektív elemzése esszéformában</t>
  </si>
  <si>
    <t>2011. évi CXC. törvény a nemzeti köznevelésről, 20/2012. (VIII. 31.) EMMI rendelet a nevelési-oktatási intézmények működéséről és a köznevelési intézmények névhasználatáról</t>
  </si>
  <si>
    <t>PBD1111</t>
  </si>
  <si>
    <t>A tanítás-tanulás elmélete és gyakorlata</t>
  </si>
  <si>
    <t xml:space="preserve">Alapfogalmak értelmezése: tanítás, tanulás, tanítási-tanulási folyamat, szervezeti formák és keretek, hospitálás, hospitálási napló. A tanítási-tanulási folyamat tartalmi szabályozó eszközei (Nemzeti alaptanterv, kerettantervek, helyi tanterv). A tanítás, tanulás együttműködésre épülő módszerei. Önszabályozó tanulás, tanulási stílus, tanulási stratégiák. IKT-eszközök az eredményes tanulás segítésében. A tanár, mint a tanulás szervezője, irányítója, értékelője. Az egész életen át tartó tanulás. Szervezeti tanulás, hálózati tanulás  </t>
  </si>
  <si>
    <t>a vizsgára bocsátás feltétele: a félév során 1 tanórai és 1 tanórán kívüli foglalkozáson való hospitálás, hospitálási napló készítése</t>
  </si>
  <si>
    <t>Requirement(s) for admission to examination: during the semester, observation of 1 classroom activity, and 1 observation of an out-of-class activity, and the preparation of observation records (diary).</t>
  </si>
  <si>
    <t xml:space="preserve">Báthory Zoltán (2000): Tanulók-iskolák-különbségek. Egy differenciális tanításelmélet vázlata. OKKER Oktatási Kiadó, Budapest, 25-68. ISBN 963 9228 29-X, Friedrich W. Kron (2000): Pedagógia. Osiris Kiadó, Budapest, 435-475.ISBN 963 379 269 x, Nahalka István (2003): A tanulás. In: Falus Iván (szerk.): Didaktika. Elméleti alapok a tanítás tanulásához. Nemzeti Tankönyvkiadó, Budapest, 104-136.ISBN 963 19 5296 7, Szabó Mária (szerk.) (2011): Tanulás hálózatban. Elméleti összefoglaló és gyakorlati tanácsok az eredményes hálózati tanulás megvalósításához. Oktatáskutató és Fejlesztő Inézet, Budapest  </t>
  </si>
  <si>
    <t>Reflektív gondolkodás fejlesztése</t>
  </si>
  <si>
    <t>Developing of Critical Thinking</t>
  </si>
  <si>
    <t xml:space="preserve">A reflexió értelmezése, szintjei, irányai. A reflektív gondolkodás szintjei (technikai, tartalmi, dialektikus). A reflektivitást fejlesztő módszerek: strukturált beszélgetés, önéletrajzok tanulmányozása, foglalkozások látogatása, fogalomtérkép, pedagógiai feljegyzések, reflektív napló készítése. Az önreflexió szerepe a pedagógiai tevékenységet végző szakemberek mindennapi gyakorlatában  </t>
  </si>
  <si>
    <t>Pedagógiai szociálpszichológia</t>
  </si>
  <si>
    <t>A pedagógiai pszichológia fogalma, tárgya, módszerei. A pedagógiai folyamat pszichológiai jellemzői. A tanulói személyiség fejlesztésének pszichológiai problémái: fejleszthetőség, életkori sajátosságok szerepe a fejlesztésben. A személyiségfejlesztés törvényei. A hatékony tanár, tanári típusok. Tanári vezetési stílusok, fegyelmezés. Tanár-diák interakció, osztálytermi kommunikáció. Tanulás, tanuláselméletek. Az iskolai tanulás pszichológiai megközelítése, eredményességét meghatározó mentális és affektív tényezők. A tanulási motiváció. Intelligencia és kreativitás. A tehetség fogalma, dimenziói, a tehetséges tanulók fejlesztésének dimenziói. A tanulói teljesítmény értékelésének pszichológiai kérdései. A tanulási nehézséggel küzdő, nehezen nevelhető, valamint a beilleszkedési problémákkal küzdő gyermekekkel való foglalkozás pszichológiai jellegzetességei.</t>
  </si>
  <si>
    <t>Balogh, L. – Tóth, L. (szerk.)(1997): Fejezetek a pedagógiai pszichológia köréből. I. - II. Kossuth Egyetemi Kiadó, Debrecen, ISBN: 9632040716
N. Kollár, K. –Szabó, É. (2004): Pszichológia pedagógusoknak, Osiris, Bp. 
Tóth, L. (2000): Pszichológia a tanításban, Pedellus, Debrecen, ISBN 963389672X
Mészáros Aranka (szerk) (2002): Az iskola szociálpszichológiai jelenségvilága, ELTE Eötvös Kiadó, Budapest.ISBN: 9634630855
Balogh, L. – Koncz István - Tóth, L. (szerk.)(2002): Pedagógiai pszichológia a tanárképzésben. FITT IMAGE - Kossuth Egyetemi Kiadó, Debrecen, ISBN: 9632040716</t>
  </si>
  <si>
    <t>European Trends in Pedagogy (English, German, French)</t>
  </si>
  <si>
    <t>A kurzus végén a hallgató ismeri az európai nevelési trendekkel kapcsolatos angol, német vagy francia nyelvi szakszókincset, képes ilyen tárgyú és nyelvű szakirodalom feldolgozására, szóbeli és írásbeli értekezésre.</t>
  </si>
  <si>
    <t>Students know the English, German or French terminology related to European education trends. They are able to study the special literature in these fields as well as express themselves both orally and in writing.</t>
  </si>
  <si>
    <t>Integráció, inkluzivitás nemzetközi modelljei (angol-német-francia)</t>
  </si>
  <si>
    <t>International Models of Integration and Inclusiveness (English, German, French)</t>
  </si>
  <si>
    <t>Az idegen nyelvű, autentikus források olvasása, feldolgozása révén a hallgató megismerkedik az iskolai  integráció és inklúzió külföldi módszereivel, európai modelljeivel.</t>
  </si>
  <si>
    <t>Students  become familiar with the foreign methods and European models of integration and inclusion at school level by reading and studying authentic sources in the foreign language.</t>
  </si>
  <si>
    <t>egy önálló szövegfeldolgozás és csoport előtti bemutatás</t>
  </si>
  <si>
    <t>studying a chosen text and its presentation to the group</t>
  </si>
  <si>
    <t>Bevezetés a pedagógiába</t>
  </si>
  <si>
    <t xml:space="preserve">A pedagógia alapfogalmai: nevelés, oktatás, képzés, művelődés. A pedagógia, mint a nevelés tudománya és gyakorlata. A  pedagógia résztudományai, kutatási területei, interdiszciplináris kapcsolatai. Pedagógiai irányzatok a 20. században. Az intézményes nevelés, oktatás színterei, aktorai. Nevelési, oktatási intézmények szerepe a személyiségfejlesztésben. A pedagógiai folyamat (nevelés, tanítás-tanulás) tervezése, a tervezés szintjei, dokumentumai. Mérési, értékelési rendszerek, eljárások a pedagógia terén. Adaptivitás a pedagógiában.          </t>
  </si>
  <si>
    <t>Concepts of Pedagogy: education, instruction, training, cultural learning. Pedagogy as  the discipline and practice of education. Branches, research fields and interdisciplinary connections of Pedagogy. Theories of Pedagogy in the 20th Century. Scenes and actors of institutional education. The role of education institutions in character development. Planning the pedagogy process (education, instruction, learning), levels, documents of planning. Assessment and evaluation systems, processes in Pedagogy. Adaptivity in Pedagogy.</t>
  </si>
  <si>
    <t xml:space="preserve">a vizsgára bocsátás feltétele: a félév során két esszé elkészítése </t>
  </si>
  <si>
    <t xml:space="preserve">Báthory Zoltán-Perjés István: A neveléstudomány a tudományok családjában. In: Báthory Zoltán-Falus Iván (szerk.) (2001): Tanulmányok a neveléstudomány köréből. Osiris Kiadó, Budapest, 11-29. ISBN 963 389 169 8 Csányi Vilmos (2015): Íme az ember. A humánetologus szemével. Libri Kiadó, Budapest, 345-377. Fridrich W. Kron (2000): Pedagógia. Osiris Kiadó, Budapest, 15-50. ISBN 963 379 269 x </t>
  </si>
  <si>
    <t>Nevelési helyzetek, konfliktusok</t>
  </si>
  <si>
    <t>Educational situations and conflicts</t>
  </si>
  <si>
    <t>A kurzus során megismerkedik különböző köznevelési intézmények (óvoda, általános iskola, középfokú és felnőttképzési intézmény) nevelési szituációival, illetve az ezek megoldásához szükséges döntési és értékelési mechanizmusokkal, reflexiók adásával. Nevelési helyzetek tanítási órán / foglalkozáson, tanórán / foglalkozáson kívüli tevékenységekben, kollégiumban, sajátos nevelési igényű gyerekekkel való bánásmód.</t>
  </si>
  <si>
    <t>Egy házi dolgozat készítése, melyben egy-egy nevelési helyzet kerül bemutatásra, majd ezek lehetséges megoldási javaslatai kerülnek kidolgozásra.</t>
  </si>
  <si>
    <t>Intézményen kívüli szakmai gyakorlat</t>
  </si>
  <si>
    <t>Internship outside the institution</t>
  </si>
  <si>
    <t xml:space="preserve">80 órás Intézményen kívüli szakmai gyakorlat célja: Tanítással, tanulással kapcsolatos, pedagógiai jellegű asszisztensi feladatok ellátása. A gyakorlati idő megosztva, két helyszínen teljesíthető: általános iskola és szakgimnázium / szakközépiskola / kollégium / felnőttképző intézmény. A hallgató önállóan  "feladatbankból" választva  tervezi meg tevékenységét. A tevékenység jellegétől függően önállóan vagy részben önállóan, pedagógus, szakmai vezető megbízása alapján végez el, lát el feladatokat.  Munkáját portfólióval dokumentálja, tevékenységét reflektálja. </t>
  </si>
  <si>
    <t>Oroszlány Péter (2012): Könyv a tanulásról. TAKGA Junior Kiadó KFT. ISBN: 9789638328878                   Dr. Tóth László(2007): Pszichológia a tanításban. Pedellus tankönyvkiadó Kft.debrecen, ISBN:963922457                       Feladatgyűjtemény a tanulás segítéséhez, támogatásához-segédanyag</t>
  </si>
  <si>
    <t>Pedagogical situations, comments (in German)</t>
  </si>
  <si>
    <t>A nevelés történeti alapjai</t>
  </si>
  <si>
    <t xml:space="preserve">A vizsgára bocsátás feltétele: egy kb. 20-25 diakockából álló prezentáció elkészítése. A prezentáció témáját az oktató jelöli ki minden egyes hallgató számára egyénileg. </t>
  </si>
  <si>
    <t xml:space="preserve">Prerequisite(s) of examination: preparing a slide-show presentation (20-25 slides). The topics of presentation shall be individually assigned by the instructor to each student. </t>
  </si>
  <si>
    <t>The Professional Language of Educational Theory (English, German)</t>
  </si>
  <si>
    <t>A kurzus végén a hallgató megismeri a neveléselmélet  angol vagy német nyelvi szakszókincsét, eligazodik a neveléselmélettel kapcsolatos, idegen nyelven elérhető szakirodalomban, illetve a témát érintő kérdésekben idegen nyelven szóbeli és írásbeli formában kommunikál.</t>
  </si>
  <si>
    <t>Tudás: A kurzus végén a hallgató rendelkezik a neveléselmélet idegennyelvi szókincsének  ismeretével.                                         Képesség: A hallgató képes a megszerzett idegen nyelvi tudás birtokában a neveléselmélet kérdéseiről szóban és írásban értekezni, idegen nyelvű szakirodalmat olvasni, megérteni.          Attitüd: A megszerzett idegen nyelvi tudás birtokában igénye van a szakterülettel kapcsolatos újabb ismeretanyagok elsajátítására.</t>
  </si>
  <si>
    <t>A neveléselmélet szaknyelve (angol, német, francia)</t>
  </si>
  <si>
    <t xml:space="preserve">Önismeret,önelfogadás, önkifejezés
Énkép, Én-ideál. Az önmegítélés pontossága én feltáró gyakorlatokon keresztül.
Emberismeret, személyiségtipológiák
Bizalom, önbizalom forrásai
Társas kapcsolatok jellegzetességei.
Az önérvényesítése lehetőségei és határai.
Empátia, tolerancia
</t>
  </si>
  <si>
    <t xml:space="preserve">A minősítés megadása a részvétel alapján történik. A megjelölt
tartalmat meghaladó hiányzás esetén a kurzust meg kell ismételni.
</t>
  </si>
  <si>
    <t>A társadalomismeret alapjai</t>
  </si>
  <si>
    <t>A pszichológia fő területei</t>
  </si>
  <si>
    <t>Filozófiatörténet</t>
  </si>
  <si>
    <t>A kultúra, a művelődés és a tudomány világa</t>
  </si>
  <si>
    <t>Digitális alkalmazások</t>
  </si>
  <si>
    <t>Környezet és ember</t>
  </si>
  <si>
    <t>Fejlődéslélektan (elmélet és módszertan)</t>
  </si>
  <si>
    <t>Neveléselmélet</t>
  </si>
  <si>
    <t>Tanulói teljesítménymérés</t>
  </si>
  <si>
    <t>Mentálhigiéné</t>
  </si>
  <si>
    <t>Romológiai ismeretek</t>
  </si>
  <si>
    <t>Pedagógiai értékelés három szintje. Értékelés célja, szerepe szabályozási körök szerint. Az értékelés mikro (osztálytermi) szintjének célja. Az értékelés típusai funkciója szerint. Tanulói teljesítmény mérésének konceptuális alapja: mennyiség, minőség; norma, kritérium, taxonómiák; értékelési filozófiák. A pedagógiai értékelés változatai intézménytípus, tanulói életkor szerint. Kimeneti mérés, vizsga. Portfólió-értékelés.</t>
  </si>
  <si>
    <t>vizsgára bocsátás feltétele: zárthelyi dolgozat 50%-os teljesítéssel és empírikus vizsgálaton alapuló házi dolgozat elkészítése</t>
  </si>
  <si>
    <t xml:space="preserve">Golnhofer Erzsébet (2003): A pedagógiai értékelés. In: Falus Iván (szerk.) (2003): Didaktika. Elméleti alapok a tanítás tanulásához. Nemzeti Tankönyvkiadó, Budapest 386-416. ISBN: 963 19 5296 7  Hunyady Györgyné-M. Nádasi Mária- Serfőző Mónika (2006): „Fekete pedagógia”. Értékelés az iskolában. Argumentum, Budapest ISBN 963 446 378 8
Kotschy Beáta (2016): A pedagógiai értékelés kettős arca. In: Garai Imre et al. (szerk.): Hiteles pedagógia. ELTE Eötvös Kiadó, Budapest, 28-35. ISBN 978-963-284-828-0
</t>
  </si>
  <si>
    <t>Intézményi értékelés</t>
  </si>
  <si>
    <t>Institutional Evaluations</t>
  </si>
  <si>
    <t xml:space="preserve">A pedagógiai értékelés makro és mezo szintje. Minőség, eredményesség, hatékonyság. Nemzetközi kitekintés: értékelési rendszerek. Külső, belső értékelés. Értékelési modellek (célorientált, tanácsadó, versengés, rangsor...), EFQM-modell, SWOT-analízis. Az intézményi értékelés jelene hazánkban. Országos pedagógiai-szakmai ellenőrzés (tanfelügyelet); a Köznevelés egységes intézményi önértékelésének rendszere (KÖR). Folyamatértékelés, belső önértékelési rendszer (BECS). Külső szakértői értékelés, tanfelügyeleti ellenőrzés, értékelés.  </t>
  </si>
  <si>
    <t xml:space="preserve">két esettanulmány elkészítése választáson alapuló intézmény értékelési rendszeréről </t>
  </si>
  <si>
    <t>presenting two case studies on evaluation systems of institutions of choice</t>
  </si>
  <si>
    <t xml:space="preserve">Intézményi önértékelés kézikönyvek 2017  https://www.oktatas.hu/kiadvanyok/onertekelesi_kezikonyvek    </t>
  </si>
  <si>
    <t>Köznevelési, szakmai szolgáltató, szakszolgálati intézmények alapdokumentumai</t>
  </si>
  <si>
    <t>Main Documents of Educational and Professional Furnishing Institutions</t>
  </si>
  <si>
    <t xml:space="preserve">A köznevelési intézmények, az iskolarendszeren kívüli képzés intézményeinek, a pedagógiai szakmai-szolgáltató és a szakszolgálatok működésének jogszabályi háttere, alapvető dokumentumai.
Központi dokumentumok és  a helyi dokumentumok viszonya (Nat,  ONOAP, Szakképzési Kerettanterv)
- A szakmai, pedagógiai munka szabályozói, 
- A szervezet, működés szabályozói,
- Nyilvántartások, tanügyi, adatszolgáltatási dokumentumok,
- Közzététel-köteles dokumentumok,
- Intézmény specifikus dokumentumok 
</t>
  </si>
  <si>
    <t xml:space="preserve">Tudás: érti a központi és helyi szabályozás funkcióját, a köznevelés irányításának, szabályozásának mechanizmusát, az intézményi szakmai önállóság megvalósulását.
Képesség: képes online tájékozódási források használatára (netjogtár, intézményi honlapok), hatékony tanulási stratégia alkalmazására, a szaknyelv és alapfogalmak megfelelő használatára szóban és írásban.
Attitűd: elmélet és gyakorlat kölcsönhatásának elfogadása.
Autonómia és felelősség: szakmai felkészültsége alapján az intézményi alapdokumentumok önálló elemzését végzi. 
</t>
  </si>
  <si>
    <t xml:space="preserve">Egy házi dolgozat elkészítése: választáson alapuló két intézmény azonos alapdokumentumának összehasonlító elemzése </t>
  </si>
  <si>
    <t>BPD1134</t>
  </si>
  <si>
    <t>BPD2146</t>
  </si>
  <si>
    <t>Pedagogical Work with Students Requiring Special Attention</t>
  </si>
  <si>
    <t>Sociology of Education</t>
  </si>
  <si>
    <t>Az emberi egzisztencia, a kultúra és a közösség összefüggései, az individualizáció és a szocializáció folyamatának sajátosságai. A nevelés és a társadalom kapcsolatának bemutatása neveléselméleti és társadalomelméleti elemzéseken keresztül. társadalmi integráció keretei, a formális és az informális nevelés változásai. Az intézményes nevelés társadalmi viszonyai, a társadalmi elvárások változásai és azok hatása a nevelés- oktatás gyakorlatára.</t>
  </si>
  <si>
    <t>Családszociológia</t>
  </si>
  <si>
    <t>oral exam</t>
  </si>
  <si>
    <t>Mental Hygiene</t>
  </si>
  <si>
    <t>kiselőadés és a félév közi zárthelyi dolgozat 50%-os teljesítése</t>
  </si>
  <si>
    <t>A nevelés gyakorlata iskolai, kollégiumi színtéren</t>
  </si>
  <si>
    <t>Education in Schools and Dormitories</t>
  </si>
  <si>
    <t xml:space="preserve">A tantárgy tartalma: Az iskola működésének sajátosságai. Az iskolai tapasztalatok beépülése a személyiségfejlődésbe. A nevelési folyamat és hatásrendszere. A nevelési módszerek. A tanórán kívüli nevelés alkalmai. Környezeti nevelés és egészségnevelés a tanórán és azon kívül. A kollégiumi nevelés funkciói és tevékenységrendszere. </t>
  </si>
  <si>
    <t>A gyakorlati jegy megszerzésének feltétele: Egy felső tagozatos nevelési eredményvizsgálat mérőeszközének összeállítása.</t>
  </si>
  <si>
    <t>Benedek István: Kollégiumi neveléstan. Országos Közoktatási Intézet, Budapest, 1997, ISBN: 9637315411  Golnhofer Erzsébet (szerk.): Az iskolák belső világa. (A gyakorlati pedagógia néhány alapkérdése 6.) Bölcsész Konzorcium, Budapest, 2006, ISBN: 9639704636  Trencsényi László: Nevelés- és iskolaelméleti gyakorlatok. Okker Kiadó, Budapest, 2002, ISBN: 9639228567</t>
  </si>
  <si>
    <t>Pedagógiai kommunikáció</t>
  </si>
  <si>
    <t>Pedagogical Communication</t>
  </si>
  <si>
    <t>A tantárgy tartalma: A pedagógiai kommunikáció struktúrája és dinamikája. Az osztálytermi kommunikációs hálózat. Direktív és non-direktív orientáció. A pedagógus mint rétor: a tanári beszédstílus kötöttsége és szabadsága. Az előadás és a magyarázat igényes nyelvi megformálása. A pedagógus nem nyelvi kommunikációs viselkedése. A tankönyvhasználat mint kommunikációs folyamat. A pedagógiai kommunikáció megfigyelésének módjai, szempontok a tanórai kommunikáció értékeléshez. A Gordon-féle kommunikációs kategóriák. A pedagógus kommunikációs feszültségei, konfliktusok és játszmák az osztálytermi kommunikációban.</t>
  </si>
  <si>
    <t>Subject Content: The structure and dynamism of pedagogical communication. The communicational network in the classroom. Directive and non-directive orientation. The teacher as orator: limits and freedom of the teacher’s style of speech. The correct lingual formulation of presentations and explanations. The teacher’s behaviour in terms of non-lingual communication. Textbook usage as communicational process. Ways of observing pedagogical communication; criteria of the assessment of communication in classes. Gordon’s categories of communication. A teacher’s communicational tensions; conflicts and games in classroom communication.</t>
  </si>
  <si>
    <t xml:space="preserve">A gyakorlati jegy megszerzésének feltétele: egy hospitálási napló elkészítése, amely legalább 3 tanóra megfigyeléséből leszűrt tapasztalatokat, észleleteket tartalmaz. A megfigyelési szempontokat – amelyek fókuszában a pedagógus kommunikációjának jellemzői állnak – az oktatóval egyezteti minden egyes hallgató. </t>
  </si>
  <si>
    <t>Herbszt Mária: Tanári beszédmagatartás. Juhász Gyula Felsőoktatási Kiadó, Szeged, 2010, ISBN: 9789639927216  Szitó Imre: Kommunikáció az iskolában. Argumentum, Budapest, 2008, ISBN: 9789634464556  Zrinszky László: Gyakorlati pedagógiai kommunikáció. ADU-Fitt Image, Budapest, 2002, ISBN: 9632020340</t>
  </si>
  <si>
    <t>Szabadidő pedagógiai kérdései, gyakorlata</t>
  </si>
  <si>
    <t xml:space="preserve">Pedagogical Questions and Practice of Spare Time
</t>
  </si>
  <si>
    <t xml:space="preserve">A tantárgy tartalma: A szabadidős tevékenységek csoportjai és fajtái. Jellemző szabadidőformák az egyes életkorokban. A szabadidő felhasználásának veszélyes formái a semmittevéstől az italozásig, a drogozásig, a kaszinózásig, az internet-függőségig. A család modellszerepe a szabadidő felhasználásban. Verseny a szabadidőpiacon. Vallás és szabadidő. A legjellegzetesebb szabadidős tevékenységek rétegkötöttsége; társadalmi elvárások és egyéni törekvések harmóniája a szabadidő-felhasználásban. Az utazás szerepe és presztízse a fejlett országokban, az utazás fajtái és ezek összefüggése a társadalom és az egyén gazdasági helyzetével. A posztmodern értékrend és a szabadidő. </t>
  </si>
  <si>
    <t>A gyakorlati jegy megszerzésének feltétele: egy kirándulás vagy egy vetélkedő programjának megtervezése, összeállítása.</t>
  </si>
  <si>
    <t xml:space="preserve">Balázsi Zoltánné (szerk.): Szabadidős tevékenységek. Eötvös József Könyvkiadó, Budapest, 1997, ISBN: 9639024201   Hoffmann Judit (szerk.): A szabadidő pedagógiai és gyógypedagógiai kérdései. Comenius Kiadó Kft, Pécs, 2006, ISBN: 9639687081  Maszler Irén: Játékpedagógia. Comenius Kiadó Kft., Pécs, 2002, ISBN: 9789638671196  </t>
  </si>
  <si>
    <t>Drámapedagógia</t>
  </si>
  <si>
    <t>A tantárgy tartalma: A drámapedagógia alapfogalmai, irányzatai és azok elterjedése. A drámapedagógia hazai irányzatai és úttörői: Gabnai Katalin, Debreczeni Tibor, Kaposi László, Szauder Erik. A tanítási dráma szerkezete, színházi eszközök használata a tanítási drámában.  Az improvizáció és a rögzített (színházi elemeket felmutató) jelenetek helye és szerepe a tanítási drámában.  A drámás konvenciók. Tanár és tanuló partneri viszonya a drámafoglalkozásokon. Térhasználat és térközszabályozás a drámapedagógiában, a test mint sokjelentésű eszköz. A mimika, a gesztusok nyelve, némajátékok. A kommunikáció fejlesztése a drámafoglalkozásokon. Az együttműködési készség, a tapintat, a másikra való odafigyelés kialakítása a drámás elemeket tartalmazó szabadidős foglalkozásokon. Drámapedagógia az erkölcsi nevelés szolgálatában: etikai problémák feldolgozása drámás módszerekkel. Drámapedagógia és konfliktuskezelés.</t>
  </si>
  <si>
    <t xml:space="preserve">A gyakorlati jegy megszerzésének feltétele: egy drámás elemeket tartalmazó osztályfőnöki óra vagy napközis foglalkozás megtervezése, az elkészített óravázlat benyújtása. </t>
  </si>
  <si>
    <t>Bolton, Gavin: A tanítási dráma elmélete. (Fordította: Szauder Erik.) Marczibányi Téri Művelődési Központ, Budapest, 1993, ISBN: 963845704X  Gabnai Katalin: Drámajátékok. Helikon Kiadó Kft., Budapest, 2011, ISBN: 9789632272597  Kaposi László: Drámapedagógiai olvasókönyv. Magyar Drámapedagógiai Társaság, Budapest, 2013, ISBN: 9789638457264  Pinczésné Palásthy Ildikó: Dráma, pedagógia, pszichológia. Pedellus Kiadó, Debrecen, 2003, ISBN: 9639396338</t>
  </si>
  <si>
    <t>BPD2243</t>
  </si>
  <si>
    <t>Alternatív programú intézmények, pedagógiai innováció</t>
  </si>
  <si>
    <t>Alternative Educational Institutions, Pedagogical Innovations</t>
  </si>
  <si>
    <t xml:space="preserve">A tantárgy tartalma: Az alternativitás fogalmának jelentése az oktatásügyben. Az alternatív programú intézmények gyermekképe. Megváltozott térhasználat, időkezelés és tanárszerep a sajátos programú pedagógiai intézményekben. Az értékelés, a tekintély és a fegyelem fogalmának értelmezése az alternatív oktatási intézményekben.  A szülői szerepvállalás módjai és mértéke az alternatív iskolákban. A  klasszikus reformpedagógiai irányzatok jelenkori hazai adaptációi: Waldorf- és Freinet-iskolák, Montessori-óvodák Magyarországon. A személyközpontúságot előtérbe helyező iskolák és a zöld pedagógia hazai jelenléte. A „második esély”-típusú iskolák a hazai oktatási palettán. Tehetséggondozásra specializálódott iskolák. Az inklúzió és az interkulturális nevelés lehetőségei az egyes alternatív iskolákban. A művészeti nevelés és az egészséges életmódra nevelés hangsúlyozott szerepe az alternatív pedagógiákban. Az iskolai innovációk keretfeltételei, kibontakozási lehetőségei és esetleges akadályai. A hejőkeresztúri iskola mint az innovatív iskolavezetés és az innováció iránt elkötelezett tanári team eredményes erőfeszítéseinek hazai példája. </t>
  </si>
  <si>
    <t xml:space="preserve">Subject Content: The concept and meaning of alternativity in public education. Institutions with alternative programmes: their image of children. Altered proxemics, time management, and teachers’ roles in pedagogical institutions with specific programmes. Evaluation, authority, and discipline as interpreted in alternative educational institutions.  Ways and extent of parents’ roles in alternative schools. Present Hungarian adaptations of classic reform-pedagogical trends: Waldorf- and Freinet-schools and Montessori-kindergartens in Hungary. Schools emphasising the individual; and green pedagogy in Hungary. “Second chance”-schools in Hungarian education. Schools specialised in fostering talented children. The opportunities of inclusion and intercultural education in certain alternative schools. The emphasised roles of teaching arts and healthy life style in alternative kinds of pedagogy. The framework, development opportunities, and possible obstacles of school innovation. A successful Hungarian example: the efforts of the innovative school management of Hejőkeresztúr school; and that of its teachers committed to innovation. </t>
  </si>
  <si>
    <t xml:space="preserve">A vizsgára bocsátás feltétele: egy sajátos programú (alternatív) iskolában vagy óvodában tett látogatás tapasztalatait összegző, kb. 3-4 oldal terjedelmű esszé (házi dolgozat) elkészítése és „megvédése”. </t>
  </si>
  <si>
    <t>Prerequisite(s) of examination: preparing and defending an essay (home assignment) consisting of 3 pages or 4 summarising the experience gained in a visit made in an (alternative) school with special programme or such kindergarten.</t>
  </si>
  <si>
    <t>Horváth Attila (szerk.): Süss fel nap! I. kötet. Soros Alapítvány, Budapest, 1999, ISBN: 9639049255 Kereszty Zsuzsa – Hajabács Ilona (szerk.): Több út (Alternativitás az iskolázás első éveiben) IF Alapítvány – BTF – MKM, Budapest, 1995, ISBN: 9638323183 Mihály Ottó: Iskola és pluralizmus. Educatio Kiadó, Budapest, 1990, ISBN: 0359000847864 Németh András: A reformpedagógia múltja és jelene. Nemzeti Tankönyvkiadó, 2001, ISBN: 9789631921908</t>
  </si>
  <si>
    <t>Pedagógiai tevékenységet támogató civil szervezetek</t>
  </si>
  <si>
    <t>Pedagogical Activities of Civil Society Organisations</t>
  </si>
  <si>
    <t xml:space="preserve">A tantárgy tartalma: A civil társadalom fogalmi megközelítései. A polgár, az állampolgár, az uniós polgár.  A tőkévé konvertálható kapcsolatok. A civil aktivitás hazánkban. A nonprofit szektor fogalma, a magyarországi nonprofit szektor általános statisztikai mutatói.  A szervezetek száma, jogi formája és tevékenysége. Az oktatási célú nonprofit szervezetek. Az oktatási szervezetek gazdálkodása, a támogatások és bevételek alakulása. Az oktatási intézmények és civil szervezetek együttműködése az oktatás tartalmának megújításában.  </t>
  </si>
  <si>
    <t xml:space="preserve">Subject content: Civil society: conceptual approaches. Citizens, nationals, and citizens of the Union.  Connections convertible to capital. Civil activity in Hungary. The concept of non-profit sector. General statistical indicators of non-profit sector in Hungary.  The number, legal forms, and work of such organisations. Educational non-profit organisations. Their administration of finances; financial aids and income. Educational institutions co-operating with civil organisations to renew educational contents.  </t>
  </si>
  <si>
    <t xml:space="preserve">A gyakorlati jegy megszerzésének feltétele: egy oktatási tevékenységet folytató civil szervezet részletes bemutatása megfigyelés és interjúk alapján. </t>
  </si>
  <si>
    <t xml:space="preserve">Prerequisite of term grade: based on observation and interviews, a detailed presentation of a civil organisation performing educational work. </t>
  </si>
  <si>
    <t>Arapovics Mária: A közösség tanulása. ELTE Az Élethosszig Tartó Művelődésért Alapítvány, Budapest, 2011, ISBN 9789638943200  Seligman, Adam B.: A civil társadalom eszméje. Kávé Kiadó, Budapest, 1997, ISBN: 9638574402  Török Marianna – Vincze Krisztina (szerk.): Alapfokú kézikönyv civil szervezetek számára. Nonprofit Információs és Oktató Központ Alapítvány, Soros NIOK-Iroda, Budapest, 1998, ISBN: 9630344960</t>
  </si>
  <si>
    <t>Alternative Education Institutions, Pedagogical Innovations (German)</t>
  </si>
  <si>
    <t>Inhalt: Die Bedeutung des Begriffs der Alternativität im Schulwesen. Das Kindbild der alternativen Schulen. Die veränderten Bedeutungen der Zeit- und Raumverwendung und die neu interpretierte Lehrerrolle in den alternativen Schulen. Die Interpretation der folgenden Begriffen in der Alternativität: Bewerbeng, Autorität, Disziplin. Die Rolle der Eltern in den alternativen Schulen. Die ungarische Verwirklichung der Schulmodelle, die anhand der klassischen reformpädagogischen Richtungen entstanden sind: Waldorfschulen, Montessori-Schulen und Freinet-Schulen. Die Möglichkeiten der Inklusion und der Interkulturalität in den einzelnen alternativen Schulen. Die Betonung der Kunsterziehung und der gesunden Lebensweise in der alternativen Pädagogik. Die Rahmenbedingungen der pädagogischen Innovationen und die Hindernisse der Verwirklichung. Die Scule in Hejőkeresztúr: ein gutes Beispiel für eine erfolgreiche Innovation.</t>
  </si>
  <si>
    <t>Wissen: Die Studenten sollen die Geschichte der reformpädagogischen Richtungen gründlich kennenlernen, sie sollen sich über eine breite Palette von alternativen Schulmodellen im klaren sein.  Fähigkeit: Die Studenten sollen die Methoden der alternativen Pädagogik in die eigene Praxis erfolgreich einbauen und unter allen Umständen gut anwenden. Attitüde: Die Studenten sollen ihre Offenheit für die alternative Pädagogik bewahren, sie sollen aber auch eine gesunde kritische Haltung den Innovationen gegenüber einnehmen. Verantwortung und Autonomie: Die Studenten sollen erlernen, dass Sie für die späteren Wirkungen der pädagogischen Experimente die Verantwortung tragen.</t>
  </si>
  <si>
    <t xml:space="preserve">Die Vorbedingung der Prüfung ist die Einreichung einer schriftlichen Arbeit, in der die Studenten eine alternative Schule vorstellen. </t>
  </si>
  <si>
    <t>Borchert, Manfred – Maas, Michael (Hrsg.): Freie Alternativschulen. Die Zukunft der Schule hat schon begonnen. Klinkhardt, Bad Heilbrunn, 1998, ISBN: 3781509516  Hofmann, Matthias: Geschichte und Gegenwart Freier Alternativschulen. Eine Einführung. Klemm u. Oelschläger, Ulm 2013, ISBN: 978386281074  Koerrenz, Ralf: Schulmodell. Jena-Plan. Grundlagen eines reformpädagogischen Programms. Schöningh, Paderborn u. a. 2011, ISBN: 9783506772282</t>
  </si>
  <si>
    <t>Historical Foundations of Education</t>
  </si>
  <si>
    <t>A tantárgy tartalma: A gyermekfelfogás változásai az európai nevelés történetében. Nevelési koncepciók az ókori görög és római kultúrában. A középkori nevelés meghatározó eszméi és intézményei. A humanizmus nevelésfelfogása: Erasmus, Rabelais, Montaigne. A reformáció pedagógiájának főbb újításai, Luther és Kálvin nézetei a nevelésről. Pedagógiai gondolkodók az átmenet századában: Comenius, Locke. A felvilágosodás pedagógiája és gyermekképe, Rousseau nevelési regénye. A filantropizmus és neohumanizmus főbb képviselői: Salzmann, Pestalozzi. A német filozófiai pedagógia: Kant, Schleiermacher, Herbart.  A XIX. század új nevelési törekvései: Don Bosco, Kolping. Pedagógiai reformerek a XIX-XX. század fordulóján: Key, Dewey, Claparède, Ferrière. Irányzatok és elméletek a XX. századi pedagógiában.</t>
  </si>
  <si>
    <t>Subject Content: Various approaches to children over the history of European education. Educational concepts in ancient Greek and Roman cultures. Determinant doctrines and institutions of medieval education. The approach of Humanism to education: Erasmus, Rabelais, Montaigne. The main innovations of Reformation; Luther’s and Calvin’s ideas of education. Pedagogical thinkers in the century of transition: Comenius, Locke. The pedagogy and child image of Enlightenment; Rousseau’s educational novel. The main representatives of Philanthropism and Neohumanism:  Salzmann, Pestalozzi. The pedagogy of German philosophy: Kant, Schleiermacher, Herbart.  New educational efforts in the 19th century: Don Bosco, Kolping. Reformers of pedagogy at the turn of the 19th and 20th centuries: Key, Dewey, Claparède, Ferrière. Trends and theories of 20th-century pedagogy.</t>
  </si>
  <si>
    <t>Horváth László – Pornói Imre: Szemelvények a nevelés történetéből. Nyíregyházi Főiskola, Nyíregyháza, 2002, ISBN: 963-85333-6-6  Kéri Katalin: Távoli tájak, ismeretlen gyerekek. JPTE Tanárképző Intézet, Pécs, 1997, ISBN: 963- 641-581-1   Mészáros István – Németh András – Pukánszky Béla: Bevezetés a pedagógia és az iskoláztatás történetébe. Osiris Kiadó, Budapest, 1999, ISBN: 963-379-997-X   Mészáros István: Mióta van iskola? Móra Kiadó, Budapest, 1982, ISBN: 963-11-3039-8</t>
  </si>
  <si>
    <t>Fields of Culture, Education and Science</t>
  </si>
  <si>
    <t xml:space="preserve">A tantárgy tartalma: A kultúra fogalma, meghatározásai, tartalmi változásainak irányai. A felvilágosodás és a romantika kultúrafogalmának összehasonlítása. A kultúra kettészakadása: elitkultúra és tömegkultúra. Az élő népi kultúra. Tudomány és áltudomány elválasztása, a tudomány logikája, az igazolhatóság és tudományos bizonyosság nehézségei. A társadalmi és hétköznapi környezet befolyása a tudományra. A tudomány intézményrendszere. </t>
  </si>
  <si>
    <t xml:space="preserve">Subject Content: Culture: its concept, definitions, and tendencies of the changes in its content. A comparison of the views on the concept of culture held in the Enlightenment and the Age of the Romantics. The split of culture: elite culture, mass culture. Living vernacular culture. Separating science from pseudo-science. The logic of science. Difficulties of verifiability and scientific certainty. The influence exercised by social and everyday circumstances on science. The system of scientific institutions. </t>
  </si>
  <si>
    <t xml:space="preserve">A vizsgára bocsátás feltétele: egy kb. 4-5 oldal terjedelmű esszé készítése az oktatóval egyeztetett témáról. </t>
  </si>
  <si>
    <t xml:space="preserve">Gazda István: Magyar tudománytörténet. Magyar Tudománytörténeti Intézet, Piliscsaba, 2000, ISBN: 9639276103  Hankiss Elemér: Az emberi kaland. Helikon, Budapest, 2014, ISBN: 9789632276410  Kósa László (szerk.): Magyar művelődéstörténet. Osiris, Budapest, 2006, ISBN: 9789633897645   Maróti Andor: Sokszemszögből a kultúráról. Irányzatok a kultúra elméletében és filozófiájában. Trefort Kiadó, Budapest, 2005, ISBN: 9634463134  </t>
  </si>
  <si>
    <t>BPD1105</t>
  </si>
  <si>
    <t>Iskolai tanulást segítő technikák</t>
  </si>
  <si>
    <t>BPD2227</t>
  </si>
  <si>
    <t>beadandó feladat</t>
  </si>
  <si>
    <t>home assignment</t>
  </si>
  <si>
    <t>szóbeli</t>
  </si>
  <si>
    <t>oral</t>
  </si>
  <si>
    <t xml:space="preserve">A vizsgára bocsátásnak nincs előfeltétele. </t>
  </si>
  <si>
    <t>Personality Development and Behavioral Disorders</t>
  </si>
  <si>
    <t xml:space="preserve">
2011. évi CXC. törvény a nemzeti köznevelésről  Vidonyiné  Solymos R. (2015) Pedagógiai szakszolgálat- a gyermek útja a felismeréstől a segítő támogatásig. In:Kovácsné Tóth T. (szerk.): Sajátos nevelési igények - méltányos pedagógia. Konferencia kötet. NYME Berzsenyi Dániel Pedagógus Képző Kar, Pedagógia Intézet Szombathely 5-12.
Nemzeti alaptanterv, 
Szakképzési kerettantervek
Óvodai Nevelés Országos Alapprogramja
http://www.oktatas.hu/kiadvanyok/  netjogtar.hu
</t>
  </si>
  <si>
    <t xml:space="preserve">Szivák Judit (2014): Reflektív elméletek, reflektív gyakorlatok. Eötvös Kiadó, Budapest ISBN 978 963 284 482 4
Szivák Judit (2010): A reflektív gondolkodás fejlesztése. Magyar Tehetségsegítő Szervezetek Szövetsége, Budapest ISSN2062-5936 
Szivák Judit: A reflektív gondolkodás stratégiai modelljei. In: Kotschy Beáta (szerk.) (2013): Új utak a pedagóguskutatásban. Líceum Kiadó, Eger, 257-279.  
</t>
  </si>
  <si>
    <t>Theory of Education</t>
  </si>
  <si>
    <t xml:space="preserve">Neveléselmélet helye a pedagógiai tudományok rendszerében. Nevelésértelmezések. A nevelés, mint értékközvetítés. A nevelés tartalma és módszertana. A nevelés szubjektív feltételei: a pedagógus és a gyermek a nevelési folyamaban. Személyközi kapcsolatok az iskolában. </t>
  </si>
  <si>
    <t>Place of education theory in the system of pedagogical sciences. Interpretations of education. Education as value mediation. Content and methodology of education. The subjective conditions of education: the teacher and the child in the education process. Interpersonal relationships at school.</t>
  </si>
  <si>
    <t xml:space="preserve">Köznevelési intézmények adaptív gyakorlata </t>
  </si>
  <si>
    <t>Adaptive Practice of Public Education Institutions</t>
  </si>
  <si>
    <t xml:space="preserve">Az adaptív (elfogadó)  iskola eszméje  és sajátosságai. Az adaptivitás értékkoncepciója: a gyermeki szükségletekre való reflektálás,  a tanulásközpontúság és a közösségiség.   Az iskola, mint tanulószervezet: változás- reflexió-tanulás/innováció. Adaptív tanulási környezet. Az adaptív pedagógus. Jó gyakorlatok. </t>
  </si>
  <si>
    <t>Hazai és nemzetközi mérési rendszerek</t>
  </si>
  <si>
    <t>Projektmenedzsment</t>
  </si>
  <si>
    <t>Szóbeli vizsga</t>
  </si>
  <si>
    <t>Hungarian and International Measuring Systems</t>
  </si>
  <si>
    <t xml:space="preserve">A pedagógiai értékelés makroszintje, funkciója. Összehasonlító nemzetközi mérések felhasználása az oktatási rendszerek hatékonyságának, eredményességének kutatásában.
Nemzetközi tanulói teljesítménymérés típusai: IEA és PISA típusú mérés, és a háttér-kérdőívek, méltányosság fogalma. Hazai tanulói teljesítménymérés fejlődése: IEA-tól, Monitoron át, a Kompetenciamérésig. Hozzáadott pedagógiai érték. Mérések bővülő köre: NETFIT, idegen nyelv, DIFER
Nemzetközi iskolaértékelési programok, oktatás minőségének mérése („16 indikátor”).
Iskolarendszerek összehasonlító értékelése, McKinsey-jelentés.
</t>
  </si>
  <si>
    <t xml:space="preserve">zárthelyi dolgozatok és prezentáció (házi dolgozat) </t>
  </si>
  <si>
    <t>in-class tests, and presentation (home assignment)</t>
  </si>
  <si>
    <t xml:space="preserve">https://www.oktatas.hu/kozneveles/meresek/..
McKinsey&amp;Company: Mi áll a világ legsikeresebb iskolarendszerei teljesítményének hátterében?
http://mek.oszk.hu/09500/09575/09575.pdf
Vass Vilmos (2003): Az iskolai minőség mutatói. Új pedagógiai szemle, 53. évf.1.sz. 36-46. 
</t>
  </si>
  <si>
    <t>Basics of Social Studies</t>
  </si>
  <si>
    <t>A tantárgy bevezeti a hallgatókat az iskolai szocializáció és a nevelés társadalmi problémáiba. A következő témákkal foglalkozik: Az oktatás tásadalomelméleti kérdései, az iskolai szocializáció, a társadalmi beilleszkedés szociológiai elméletei, oktatás és egyenlőtlenség, az oktatás társadalmi egyenlőtlenséget növelő hatásai. Az oktatás és poliltika. Tanári szerepek a társadalomban. Az iskola és a család. Az iskola és a helyi társadalom. A média és az oktatás.</t>
  </si>
  <si>
    <t xml:space="preserve">The course introduces the students to the social problems of school socialization and education. The topics to be studied are the following: the main theoretical approaches to education, socialization in the school and various sociological theories of social integration, education and inequality, education tends to express and reaffirm existing inequalities. Education and politics.The teacher's role in society.
The school and the family. The school and the local society. 
The media and education.
</t>
  </si>
  <si>
    <t>The Main Fields of Psychology</t>
  </si>
  <si>
    <t>Ismeretekkel rendelkezik a következő tématerületekről: A pszichológia rövid története. Önálló tudománnyá válásának előzményei. A pszichológia tudomány főbb területei és irányzatai. Az általános lélektan alapkérdései. A megismerő folyamatok (érzékelés, észlelés, emlékezet, képzelet, gondolkodás) jellemzői és kognitív pszichológiai elméletei. Az alapvető motívumok rendszere. A humánspecifikus motívumok. Az akarat. Az érzelmek, az érzelmi intelligencia elméletei. Személyiségelméleti alapok Személyiségelméletek: diszpozicionális személyiségelméletek (típustanok, Allport, Eysenck) , pszichoanalitikus személyiségelméletek (Freud, Jung), humanisztikus személyiségelméletek Rogers, Maslow). A szociálpszichológia alapkérdése. A társas kapcsolatok szerveződésének alapösszefüggései. A személypercepció és attribúció szerepe a társas világ értelmezésében.</t>
  </si>
  <si>
    <t>Students acquire knowledge about the following subjects: Short history of Psychology. The antecedent of its becoming a separate science. The main aspects and schools of Psychology. Basic questions of cognitive psychology. The characteristics of the mental process (perception, cognition, memory, imagination, thinking) and the theory of cognitive psychology. System of basic motifs. Human specific motifs. The will. Emotions and theories of emotional intelligence. The basics of personality theories. Personality theories: dispositional personality theories (personality type theories, Allport, Eysenck), psychoanalytic personality theories (Freud, Jung), humanistic personality theories (Rogers, Maslow). Basic question of social psychology. The basic context of establishing social relationships. Personality perception and attribution in the interpretation of social environment.</t>
  </si>
  <si>
    <t xml:space="preserve">There are no requirements for admission to examination.  </t>
  </si>
  <si>
    <t>BAI0019</t>
  </si>
  <si>
    <t>History of Philosophy</t>
  </si>
  <si>
    <t xml:space="preserve">A filozófiai örökség, a görög filozófia  Socrates előtt. A klasszikus görög filozófia. Középkori filozófia. A reneszánsz és a reformáció. A racionalizmus és az empirizmus. Felvilágosodás, német idealizmus. Irracionalizmus, életfilozófiák (Nietzsche). A kortárs filozófia fő irányzatai.
A metafizika és logika fő kérdései. A filozófiai érvelés. A filozófia mint életművészet.
</t>
  </si>
  <si>
    <t>Heritage of philosophy, Greek philosophy before Socrates. Classical Greek philosophy. Medieval philosophy. Renaissance and Reformation. Rationalism and empirsm. Enlightenment, German idealism. Irrationalism, life philosophies (Nietzsche). Main trends of contemporary philosophy. Main questions of metaphysics and logic. Philosophical argumentation. Philosophy as a Life Exercise.</t>
  </si>
  <si>
    <t>a vizsgára bocsátás feltétele: egy esszé</t>
  </si>
  <si>
    <t>requirement for admission to examination: one essay</t>
  </si>
  <si>
    <t>Digital Applications</t>
  </si>
  <si>
    <t xml:space="preserve">Informatikai, információelméleti alapfogalmak megismerése, az információtörténet főbb vonulatai. Az információs és tudástársadalom jellemzői.
A számítógép működése, részei (hardver). Szoftverek - tipizálásuk, jellemzőik. Operációs rendszerek, segédprogramok.
Digitális tartalmak előállításának elméleti és gyakorlati lépései. Irodai szoftverek. Szövegszerkesztés, dokumentumok elkészítése szövegszerkesztő szoftverrel. 
A táblázatkezelés alapjai. Táblázatok készítése irodai szoftverekkel 
Numerikus adatok megjelenítése szoftverek segítségével. Másolható képletek. Numerikus adatok elemzése és megjelenítése. Grafikonok készítése.
Prezentációs szoftverek, alkalmazások. Bemutató készítésének lépései, tartalmi és formai elemei. Képi és egyéb digitális formátumok megjelenítése az előadásban. Multimédia és jellemzői.
Az Internet kialakulása, internetes szolgáltatások. Böngészők. Web 2. szolgáltatások
A web-alapú kommunikáció jellegzetességei. Web-etika, az e-mailezés szabályai és etikai kérdései. Az internetbiztonság kérdései
Mobilapplikációk különböző platformokon. A közösségi média használatának veszélyei és etikai szabályai.
Információ-visszakeresés a neten. Információ-visszakeresésen alapuló gyakorlatok. Tárhelyek, felhők használata.
</t>
  </si>
  <si>
    <t>Basic concepts of information technology, information theory, the main lines of information history. Characteristics of information and knowledge society.
Computer operation, parts (hardware). Software types and features. Operating systems, utilities.
Theoretical and practical steps in the production of digital content. Office software. Text editing, writing documents with word processing software.
Basics of spreadsheets. Creating tables with office software
View numeric data using software. Copyable formulas. Analyzing and displaying numeric data. Creating graphs.
Presentation software, applications. Steps of making presentations, their content and form elements. Displaying visual and other digital formats in the presentation. Multimedia and its features.
Internet development, Internet services. Browsers. Web 2. services
Characteristics of web-based communication. Web ethics, e-mail rules and ethical issues. Internet security issues.
Mobile applications on different platforms. Dangers and ethical rules of using social media.
Information retrieval on the net. Exercises based on information retrieval. Use of storage space and clouds.</t>
  </si>
  <si>
    <t>2 zárthelyi dolgozat 50%-os teljesítése</t>
  </si>
  <si>
    <t>2 in-class papers with a minimum passing rate of 50%</t>
  </si>
  <si>
    <t>Environment and Human</t>
  </si>
  <si>
    <t xml:space="preserve">A normalitás és abnormalitás fogalma a személyiség fejlődésben.Az öröklődés és a környezet szerepe a zavar kialakulásában. Fejlődési zavarok a gyermekkorban: a fejlődéslélektani modell, trauma, bántalmazás hatása a fejlődésre. Patológiás viselkedésszerveződések a fejlődés folyamatában (problémás pontok) a különböző életszakaszokban: csecsemőkor, kisgyerekkor, iskoláskor, serdülőkor. Pervazív zavarok gyermekkorban. Szorongásos zavarok gyermek- és serdülőkorban.Oppozíciós zavar. Viselkedési zavar._x000D_
 Figyelemhiányos hiperaktivitás szindróma._x000D_
A tanulási zavarok és a figyelemhiányos hiperaktivitás zavar kapcsolata._x000D_
_x000D_
_x000D_
</t>
  </si>
  <si>
    <t xml:space="preserve">The concept of normality and abnormality in the development of personality. Role of heritance and milieu in the development of disorders. Development disorders in childhood: theory of development psychology, trauma, effects of bullying on development. Pathological behaviour orientation (problematic facts) in the course of development in different life stages (infancy, babyhood, school ages, and adolescence). Pervasive disorders in childhood. Anxiety disorders in childhood and adolescence. Oppositional disorder. Behaviour disorders. Attention deficit hyperactivity disorder (ADHD). The relation between learning disorders and ADHD. </t>
  </si>
  <si>
    <t>Tudás: 
Ismerik a hallgatók az egészséges személyiségfejlődést akadályozó, károsító tényezőket és a gyermekkorban leggyakoribb pszichés rendellenességek típusait, leíró szinten. Bírtokában vannak a prevenció és a korrekció lehetőségeinek ismeretéről. Ismerik  kompetenciahatáraikat, és az azon túlmutató esetekben tudják a segítségnyújtás további lehetőségeit. 
Képesség: 
Képesek a hallgatók felismerni a kisgyermek biológiai és pszichés szükségleteit, és azokat differenciáltan, a gyermek érési-fejlődési folyamataihoz és igényeihez illeszkedő módon elégítik ki.
Attitűd: 
Problémaérzékenység, előítélet-mentesség, tolerancia, szociális érzékenység, segítő attitűd és etikus magatartás jellemzi őket. Fontosnak tartják a problémás gyermekek családjával, szűkebb környezetével való együttműködést.
Autonómia, felelősség: 
Felelősséggel tartoznak a gyermek személyiségének sokoldalú, harmonikus kibontakoztatásáért, az egészséges fejlődéshez és fejlesztéshez szükséges személyi, tárgyi környezet megteremtéséért.</t>
  </si>
  <si>
    <t>Knowledge: 
Students have the knowledge about the obstructive and wracking factors in normal personality development. Furthermore, they also have the knowledge about the types of the most frequent psychical disorders in at descriptive levels. They are aware of the possibilities of prevention and correction.They know their competence limits, and in cases beyond they know further  possibilities of help.
Ability: 
Students are able to recognize the children’s biological and psychical needs, and they are able to satisfy these needs differentially in relation to the child's maturation and developmental processes and needs.
Attitude:
Students are characterised by sensitivity of problems, unbiased attitude, tolerance, social sensitivity, supporting attitude. They find it important to cooperate with the family of problematic children and their milieu. 
Autonomy, responsibility: 
Students are responsible for the versatile, harmonious development of the child's personality, and the creation of  personal and material environment necessary for healthy development.</t>
  </si>
  <si>
    <t>Vizsgára bocsátás feltétele: félév végi zárthelyi dolgozat 50%-os teljesítése</t>
  </si>
  <si>
    <t>Requirement(s) for admission to examination:  an end-term test with a minimum passing rate of 50%</t>
  </si>
  <si>
    <t>Developmental Psychology (Theory and Practice)</t>
  </si>
  <si>
    <t>A fejlődéslélektan általános kérdései, módszerei. A fejlődéselméletek: Freud pszichoszexuális fejlődéselmélete, Erikson pszichoszociális fejlődéselmélete és Piaget kognitív fejlődéselmélete. Az egész életen át tartó fejlődés elméletei. Az anya-gyerek kapcsolat és a  kötődés szerepe a fejlődésben. A kötődés elméletei. Korai kötődési minták és hatásuk a kötődés további alakulására.  Az életkorok pszichológiája: a születés előtti életidő, fejlődés az élet első három évében, óvodáskor, kisiskoláskor, serdülőkor és az egész életen át tartó fejlődés. A kognitív, érzelmi, akarati és társas kapcsolati fejlődés jellegzetességei az egyes életkorokban.</t>
  </si>
  <si>
    <t>General questions and methods of developmental psychology. Theories of development: Freud’s Psychosexual Theory of Development, Erikson’s Psychosocial Theory of Development and Piaget's Theory of Cognitive Development. Theories of lifespan development. Mother-child relationship and the role of attachment in development. Theories of attachment. Early attachment patterns and their effect on long-term outcomes. Psychology of people at different ages: prenatal period, development in the first three years of life, preschool ages, younger school-age, adolescence and life-span development. Cognitive and emotional development and the development of will and social skills at different ages.</t>
  </si>
  <si>
    <t>A hallgató kompetenciájának megfelelő korosztályra vonatkozó beadandó, szemináriumi dolgozat elkészítése.</t>
  </si>
  <si>
    <t>Students submit a home assignment on the age group corresponding to their competences.</t>
  </si>
  <si>
    <t>Romology Studies</t>
  </si>
  <si>
    <t>Nemzetiségek és etnikai kisebbségek a mai Magyarországon. A cigányság etnikai definiálása. Ki a cigány? Vélemények és viták a cigányok meghatározására vonatkozóan. Cigány vagy Roma? A cigányság vázlatos története. A magyarországi cigányok nyelvi csoportjai. A cigány kultúra. Cigányok a mai magyar társadalomban: demográfia, földrajzi elhelyezkedés, lakáskörülmények, munkaerőpiaci helyzet, iskolázottság. Az oktatás szerepe a társadalmi integrációban.</t>
  </si>
  <si>
    <t>Nationalities and ethnic minorities in present-day Hungary. The ethnic definition of Roma. Who are the Roma? Judgements and arguments related to the definition of Gypsies. Roma or Gypsy?  The short history of Hungarian Gypsies. Linguistics groups of Gypsies in Hungary. The Gypsy culture. Gypsies in today's Hungarian society: demography, geographical location, housing conditions, labour market situation, education. The role of education in social integration.</t>
  </si>
  <si>
    <t xml:space="preserve"> a vizsgára bocsátás feltétele: egy esszé</t>
  </si>
  <si>
    <t>Requirement(s) for admission to examination: one essay</t>
  </si>
  <si>
    <t xml:space="preserve">Személyiségfejlődési és viselkedési zavarok </t>
  </si>
  <si>
    <t>Etika</t>
  </si>
  <si>
    <t>Ethics</t>
  </si>
  <si>
    <t>Az európai erkölcsfilozófia irányzatai. Erkölcsi alapfogalmak. Az etikai rendszerek tipológiája (erkölcstanok, formális etika, személyiségetika stb.). Morálfilozófiai érvelések, bizonyítások, az erkölcs filozófiai megalapozhatóságának elméleti összefüggései. Modern etikai irányzatok, etikai dilemmák, elvi megoldási javaslatok.</t>
  </si>
  <si>
    <t>Trends of European moral philosophy. Moral concepts. The typology of ethical systems (morality, formal ethics, personality ethics, etc.). Moral philosophical arguments, proofs, the theoretical context of moral philosophical substantiation. Modern ethical trends, ethical dilemmas, conceptual solutions.</t>
  </si>
  <si>
    <t xml:space="preserve">Knowledge:
Students are familiar with the basic concepts of moral philosophy, ethics and main trends.
Ability:
They are able to involve their moral philosophical and ethical knowledge in their work.
Attitude:
Their personality is characterized by anti-prejudice, tolerance, social sensitivity, and helpful attitude.
Responsibility:
They take responsibility for their ethical decisions and consequences in their work.
</t>
  </si>
  <si>
    <t xml:space="preserve">Kötelező irodalom:
1. Nyíri Tamás: Alapvető etika. Szent István Társulat, Bp., 2003. ISBN 963 361 4953 
Ajánlott irodalom:
1. Arisztotelész: Nikomakhoszi etika. Bp., 1987. I, II. könyv ISBN: 9630740451
2. Alasdair Macintyre: Az erény nyomában. Bp., Osiris, 1999. (részletek) ISBN: 9633793327
3. Thomas Assheuer és Peter Sloterdijk szövegei a Vulgo 2000/1-2. számában, pp. 308-319. 
4. Hans Jonas: Az emberi cselekvés megváltozott természete. In: Környezet és etika. Szöveggyűjtemény. Szerk.: Lányi András és Jávor Benedek, L’Harmattan, Bp., 2005. pp. 25-36. ISBN 963-7343-17-2
</t>
  </si>
  <si>
    <t xml:space="preserve">Project Management </t>
  </si>
  <si>
    <t>A hallgatók megismerik a gazdasági szervezetekben müködő projekteket, projektszervezeteket, azok szervezését, a projektciklusokat.Megismerik a projektek tipusait /gazdasági,pályázati,fejlesztési stb/. A gyakorlatban is elsajátitják a projekt generálás lépéseit.Képessé válnak az Európai Uniós pályázati projektek alkalmazására.</t>
  </si>
  <si>
    <t>Students know projects which work in economic organisations, project organisations, the process of their organisation, the projectcycles. They are familiar with the types of projects /economic, tender, development, etc./. In practice they also learn the steps of creating a project. They become capable of implementing the projects of the European Union.</t>
  </si>
  <si>
    <t>Knowledge: 
Students know the definition and the types of  projects. They gain expertise in their creation. 
Ability: 
They are able to manage economic projects and implement tenders. The personal competence to manage tenders and projects is acquired.</t>
  </si>
  <si>
    <t>2 in-class tests,  drawing up a project plan individually</t>
  </si>
  <si>
    <t>Európai  trendek a nevelésben (angol-német-francia)</t>
  </si>
  <si>
    <t>Knowledge: Students know the English, German or French terminology of European  trends of pedagogy as well as that of the theoretical background of new education methods and their practice. 
Ability: Students are able to understand and study foreign-language articles related to European education trends.They can communicate about this field and are able to study special literature.
Attitude: Having completed the course, students consider it to be important to know and study foreign-language special literature related to trends of pedagogy.
Responsibility, autonomy: They use the knowledge acquired in their special field to improve themselves and their self-awareness.</t>
  </si>
  <si>
    <t>1. WILLIAMS, D. A., BERGER, J. B., &amp; MCCLENDON, S., A. (2005): Toward a model of inclusive  excellence  and  change  in postsecondary institutions.  Washington  D.C.: Association  of American  Colleges  and 
Universities
2. http://www.aacu.org/inclusive_excellence/ documents/williams_et_al.pdf
3. AINSCOW,   Mel   (2002): Index   for Inclusion: developing  learning  and  participation  in schools, revised  edition. CSIE, New Redland Building, Coldharbour Lane, Frenchay, Bristol. 
4. GAREL Jean-Pierre : De l’intégration scolaire à l’éducation inclusive : d’une normalisation à l’autre http://jda.revues.org/5397#text                                                                         5. HINZ,   Andreas   (2002):   Von   der   Integration   zur   Inklusion terminologisches    Spiel    oder    konzeptionelle    Weiterent-wicklung. Zeitschrift für Heilpädagogik 53. 
354-361.
6. Zukunftsorientierte Pädagogik: Erziehen und Bilden für die Welt von morgen. Wie Kinder in Familie, Kita und Schule zukunftsfähig werden. Norderstedt: Books on Demand. 2012.
7.  KRÜGER, Heinz-Hermann (2006) : Einführung in Theorien und Methoden der Erziehungswissen-schaft. Verlag Barbara Budrich Plagen &amp; Farmington Hills.</t>
  </si>
  <si>
    <t>BPD2147</t>
  </si>
  <si>
    <t>BAI0128</t>
  </si>
  <si>
    <t xml:space="preserve">A tantárgy tartalma
- A mentálhigiéné fogalma, helye a tudományok rendszerében, szükségessége, története. Mentálhigiéné módszerei. A prevenció és a promóció fogalma, a két fogalom szemléletbeli különbsége. A mentálhigiéné laikus intézményei (támogató hálók, a család, és az önsegítő csoportok). Mentálhigiéné professzionális intézményei. A családi és intézményi mentálhigiéné feladatai és módszerei.A segítők mentálhigiénés szükségletei – a burn- out szindróma.
</t>
  </si>
  <si>
    <t>Subject Content: The definition of mental hygiene, its relation to other scientific fields and its necessity and history. The methods of mental hygiene. The concept of prevention and promotion, the conceptual difference between them. Non professional institutions (supporting networks, family and self-help groups). Professional institutions of mental hygiene. The object and the methods of mental hygiene in families and institutions. The need of professional helpers- burnout syndrome.</t>
  </si>
  <si>
    <t>Tudás:
- Ismeri a mentálhigiéné alapfogalmait és alkalmazási területeit, módszereit.                                                              - Ismeri a kiégés tüneteit, veszélyét, a prevenció jelentősségét.                                                   
Képesség:
- Képes a pszichológiai jellegű, a nevelés során keletkező problémák felismerésére.
Attitűd:
- Empatikussá, érzékennyé és elfogadóvá válik a személyiségbéli különbségekkel kapcsolatban.                                               - Elfogadja és a gyakorlatban is megvalósítja az egészségmegörző szemléletet és életvitelt.
Autonómia és felelősség:
- Felelősségel tartozik az egyén személyiségének sokoldalú, harmonikus kibontakoztatásáért.</t>
  </si>
  <si>
    <t xml:space="preserve">Knowledge:
Students know the basic concepts and methods of mental hygiene, and its fields of application.                                                                     Students know the symptoms and risks of burnout; and the importance of prevention.
Ability:
Students are able to recognise the psychological problems arising in educational work.
Attitude:
Students become empathetic, sensitive and tolerant with different personality.  Students adopt and practise the attitude and lifestyle of health preservation. 
Responsibility and autonomy:
Students are responsible for the complex and harmonious development of individuals' personalities. 
</t>
  </si>
  <si>
    <t>PPT presentation and a mid-term test with a minimum passing rate of 50%</t>
  </si>
  <si>
    <t>Buda Béla: A lélek egészsége. A mentálhigiéné alapkérdései. Nemzeti Tankönyvkiadó, Bp., 2003. 12-56., 117-126., 211-226.p. ISBN 963 1932 761
Buda Béla: A mentálhigiéné szemléleti és gyakorlati kérdései (Újabb tanulmányok). Animula, Bp., 2002. ISBN 963 052 412
Gerevich József: Közösségi mentálhigiéné. Animula, Bp., 2001. ISBN 963 282 2609</t>
  </si>
  <si>
    <t>BAI0130</t>
  </si>
  <si>
    <t>Context of human existence, culture and community, characteristics of the process of individualization and socialization. Presentation of the relationship between education and society, based on educational theoretical and social theoretical analyses. Social inclusion frameworks, changes in formal and informal education. Social conditions of institutional education, changes in social expectations and their impact on the practice of education.</t>
  </si>
  <si>
    <t>Ismeri a kultúrateremtés, és megőrzés mechanizmusait, az egyén és közösség kapcsolatrendszerét. Ismeri a szocializáció mechanizmusait, a nevelés formális és informális szintereit. Ismeri a műveltségi , iskolázottsági különb ségek mobilitásra gyakorolt hatását.Képes a társadalom működési szabályszerűségeinek felismerésére. Képes a szociálpedagógia célcsoportjai szocializációjának törvényszerűségeit átfogóan elemezni. - Rendelkezik a társadalomtudományi gondolkodás sokszínűségével, a társadalmi problémák iránti érzékenységgel.</t>
  </si>
  <si>
    <t>Students are familiar with the culture creation and preservation mechanisms, the relationship between individual and community. They know the mechanisms of socialization, formal and informal stages of education. They are familiar with the impact of differences in literacy and education on mobility. Students are able to recognize the regularities of the functioning of society. They are able to analyze comprehensively the regularities of the socialization of target groups of social pedagogy. They are characterized by a diverse way of social thinking and a sensitivity to social problems.</t>
  </si>
  <si>
    <t>vizsgára bocsátás feltétele: pl. félév végi zárthelyi dolgozat 50%-os teljesítése</t>
  </si>
  <si>
    <t>requirement for admission to examination: e.g., an end-term test with a minimum passing rate of 50%</t>
  </si>
  <si>
    <t>Kozma Tamás: Bevezetés a nevelésszociológiába. Nemzeti Tankönyvkiadó, Bp., 2001. ISBN 978 9631903676      Varga Aranka(szerk.): A nevelésszociológia alapjai. PTE BTK Neveléstudományi Intézet, Pécs 2015.  Csapó Benő: Az iskolai műveltség
Osiris Kiadó Budapest, 2002
Bánlaky Pál: Családszociológia. Wesley Kiadó Budapest, 2005. ISBN 9638681160</t>
  </si>
  <si>
    <t xml:space="preserve">Nevelés- és oktatásszociológia </t>
  </si>
  <si>
    <t>BAI0132</t>
  </si>
  <si>
    <t>Educational Social Psychology</t>
  </si>
  <si>
    <t xml:space="preserve">Concept, scope and methods of educational psychology. Psychological characteristics of pedagogical processes. Psychological problems of the development of students’ personality: ways of developent, the role of age specialities in the development. Regularities of personality development. Effective teacher and teacher types. Teacher-student interactions and communication in the class. Learning and learning theories. Psychological aspects of the learning process in school; affective and cognitive dimensions determining learning efficiency. Learning motivation. Intelligence and creativity. Definition of talent, its dimensions and dimensions of developing talented pupils. Psychological aspects of performance evaluation. Psycological characteristics of dealing with children with learning, conduct or integration difficulties. </t>
  </si>
  <si>
    <t>There is no requirement for admission to examination.  </t>
  </si>
  <si>
    <t>BAI0121</t>
  </si>
  <si>
    <t>Sociology of Family</t>
  </si>
  <si>
    <t>A család fogalma és értelmezési keretei. Családtípusok társadalmi meghatározottsága, rokonsági rendszerek, családi kapcsolati hálók. A család társadalmi funkciói, azok változásai. A család működési zavarai, támogató rendszerek és intézmények. Házastársi konfliktusok, próbaválás, válás. A párválasztás egyedi és társadalmi vonásai, homogámia, heterogámia. Családok életmódja, családi szubkultúra vizsgálatok.</t>
  </si>
  <si>
    <t xml:space="preserve">The concept and framework of the family. Social determination of family types, relationships, family networks. Social functions of the family and their changes. Family disfunction, support systems and institutions. Marital conflicts, divorce trial and divorce. The unique and social features of choosing a partner, homogamy, heterogamy. Families' lifestyle, studies into family subculture.
</t>
  </si>
  <si>
    <t xml:space="preserve">Tudása:
Ismeri a szociális segítségnyújtáshoz szükséges, elsősorban társadalomismereti, társadalom- és szociálpolitikai, szociális munkára vonatkozó, másrészt pszichológiai, jogi, igazgatási, egészségügyi, pedagógiai ismeretrendszerek alapjait. Ismeri a különböző társadalmi és szociális problémákat, a kielégítetlen szükségleteket, a veszélyeztető tényezőket. Ismerettel rendelkezik a társadalomról, a szociálpedagógia felhasználóiról, célcsoportjairól és azok környezetéről.
Képességei: 
Képes a társadalom működési szabályszerűségeinek felismerésére, azok rendszerszerű elemzésére, a társadalmilag kedvezőtlen helyzeteket létrehozó okok, következmények feltárására és értelmezésére.
Attitűdje: 
Rendelkezik a társadalomtudományi gondolkodás sokszínűségével, azt hitelesen képviseli környezetében.
Autonómiája és felelőssége: 
Önálló, konstruktív és erős érdekérvényesítő az intézményen belüli és kívüli szakmai együttműködések során.
</t>
  </si>
  <si>
    <t>két zárhelyi dolgozat</t>
  </si>
  <si>
    <t>two in-class tests</t>
  </si>
  <si>
    <t>Szakmai identitás fejlesztése ( Önismeret)</t>
  </si>
  <si>
    <t>BPD1129</t>
  </si>
  <si>
    <t>BPD2224</t>
  </si>
  <si>
    <t xml:space="preserve">Pedagógiai munka kiemelt figyelmet igénylő gyermekkel/tanulóval </t>
  </si>
  <si>
    <t>Pedagógiai helyzetek, reflexiók (német)</t>
  </si>
  <si>
    <t>Alternativ programú intézmények, pedagógiai innováció (német)</t>
  </si>
  <si>
    <t>két zárthelyi dolgozat</t>
  </si>
  <si>
    <t>félév végi zárthelyi dolgozat</t>
  </si>
  <si>
    <t>an end-term test</t>
  </si>
  <si>
    <t>Andorka Rudolf (2010): Bevezetés a szociológiába. Osiris, Budapest. ISBN 963 389 848 
Mrázik Julianna (szerk.) (2017): A tanulás új útjai.Magya Nevelés és Oktatáskutatók Egyesülete, Budapest, ISBN  978 615 5657 01 6 
Giddens Anthony - Diamond Patrick (szerk.) (2006): Írások az egyenlőtlenségről, az egyenlősdiről és az új egyenlőségről. Napvilág Kiadó, Budapest ISBN 963 9350 93 1  
Ferge Zsuzsa (2010): Társadalmi áramlatok és egyéni szerepek. Napvilág, Budapest ISBN 978 963 9697 63 8</t>
  </si>
  <si>
    <t xml:space="preserve">Rita L. Atkinson és mtsi: Pszichológia. Osiris - Századvég Kiadó, Bp. 2005. 16-34, 38-58,104-324.p. ISBN 963 3897136 _x000D_
Bernáth László – Révész György (szerk.): A pszichológia alapjai. Tertia Kiadó, Bp., 2002. 77-183.p. ISBN 963 85866 2 1_x000D_
N. Kollár - Szabó (szerk.):Pszichológia pedagógusoknak, Osiris Kiadó, 2004. ISBN 963 389672X_x000D_
 Pléh Csaba: A lélektan története. Osiris, Bp. 2010. 31-66,88-99,145-157,172-198.p. ISBN 978 963 276 0520_x000D_
</t>
  </si>
  <si>
    <t xml:space="preserve">Kötelező:
Steiger Kornél (2002) (szerk.): Bevezetés a filozófiába. Szöveggyűjtemény, Holnap Kiadó, Bp., ISBN 963346 2630
Hársing László (1999): A filozófiai gondolkodás Thalésztől Gadamerig. Bíbor, Miskolc. ISBN: 9639466182
Ajánlott: 
Platón (2005): Phaidrosz. Atlantisz, Bp., ISBN 9639165808
M. Heidegger 1995): Bevezetés a metafizikába. Ikon Könyvkiadó, Bp. ISBN 963 7948 82 1
Maria Fürst (1994): Bevezetés a filozófiába. Ikon, Budapest. ISBN: 963-7948-29-5
</t>
  </si>
  <si>
    <t>Görög Mihály: Bevezetés a projektmenedzsmentbe, AULA, 1999, ISBN 963 9215 
Eric Verzuh: Projekt menedzsment, HVG 2006, ISBN 963 7525 77 7
Roland Garies: Projekt? Örömmel! HVG 2007, ISBN 978 963 9686 15 1
Dennis Lock: Projektmenedzsment Panem 1998, ISBN 963 545 162 8</t>
  </si>
  <si>
    <t xml:space="preserve"> M. Nádasi Mária (2012): Adaptivitás az oktatásban. ELTE. Eötvös Kiadó, Budapest.Rapos Nóra – Gaskó Krisztina – Kálmán Orsolya – Mészáros (2011): Az adaptív-elfogadó iskola koncepciója. Oktatáskutató és Fejlesztő Intézet. Budapest. Lénárd Sándor, Rapos Nóra ( szerk. 2008): Adaptív oktatás: szöveggyűjtemény. Educatio Társadalmi Szolgáltató Nonprofit Kft.,Budapest</t>
  </si>
  <si>
    <t xml:space="preserve">Bábosik István (2004): Neveléselmélet. Osiris Kiadó. Budapest.  ISBN 963389655 X Bábosik István (2011, szerk.): Pedagógia az iskolában. ELTE Eötvös Kiadó, Budapest. ISBN 978 963 312 042 2 ,  Csapó Benő (2015, szerk.): Mérlegen a magyar iskola. Nemzeti Tankönyvkiadó, Budapest. ISBN 978-963-19-7233-7.  Zsolnai-Kasik (2010, szerk.): A szociális kompetencia fejlesztésének elméleti és gyakorlati alapjai. NTK. Bp. ISBN 987-963-19-6863-7
</t>
  </si>
  <si>
    <t xml:space="preserve">Bártfai Barnabás: Office 2016 : Word, Excel, Access, Outlook, PowerPoint, BBS-Info Kft., Budapest, 2016., 456 p. ISBN:9786155477386
Fodor Gábor Antal, Farkas Csaba: Windows 10 és Office 2016 felhasználóknak, Budapest, Jedlik Oktatási Stúdió Bt., 2016., 304 p. ISBN:9786155012280
Microsoft Office, URL: https://www.office.com/
Bártfai Barnabás: Windows 10 mindenkinek, BBS-Info Kft., Budapest, 2016., 340 p ISBN:9786155477218. 
Prezi, URL: https://prezi.com/
</t>
  </si>
  <si>
    <t>szakmai gyakorlat teljesítése</t>
  </si>
  <si>
    <t>2 zárthelyi dolgozat,önálló projektterv készitése</t>
  </si>
  <si>
    <t>Requirement(s) for admission to examination: an end-term test</t>
  </si>
  <si>
    <t>vizsgára bocsátás feltétele: félév végi zárthelyi dolgozat</t>
  </si>
  <si>
    <t>Kőpatakiné Mészáros Mária ( 2008, szerk):  Útravaló pedagógusoknak az intézményi implementációs folyamatok gyakorlattá válásához. Educatio Társadalmi Szolgáltató Kht., Budapest. Balogh László (2011): Iskolai tehetséggondozás. Debreceni Egyetemi Kiadó. Debrecen. Cs. Czachesz Erzsébet és Radó Péter (2009): Oktatási egyenlőtlenségek és speciális igények, Oktatáskutató és Fejlesztő Intézet,                                                 Schiffer Csilla, Szekeres Ágota (2013): Az integratív pedagógia neveléselmélete (http://www.tankonyvtar.hu/)     Mayer József és Kőpatakiné Mészáros Mária (2011): A szavak és a tettek. Sajátos nevelési igényű tanulók a közoktatásban a 21. század első évtizedében Magyarországon. OFI, Budapest                    .</t>
  </si>
  <si>
    <t xml:space="preserve">Cole, Michael – Cole, S. Rita: Fejlődéslélektan. Osiris Kiadó, Bp., 2006, 22-448.p., ISBN: 9789633894736_x000D_
Margitics Ferenc: A személyiség fejlődése. Krúdy Könyvkiadó, Nyíregyháza, 2008, 7-217.p., ISBN 9789638731975_x000D_ Margitics Ferenc: A szülői mesterség iskolája. Scolar Kiadó, Bp., 2009, 9-63.p., ISBN 9789632441252_x000D_
</t>
  </si>
  <si>
    <t xml:space="preserve">Kötelező: Fábiánné Andrónyi Katalin (szerk.): Romológiai ismeretek. 2015.
https://btk.ppke.hu/uploads/articles/288257/file/romologia.pdf Kemény István, Janky Béla, Lengyel Gabriella: A cigányok Magyarországon. MTA. Bp. 2004. ISBN: 963-9567-65-5  Szuhay Péter: A magyarországi cigányság kultúrája: etnikus kultúra vagy a szegénység kultúrája. Panoráma, Bp. 1999. ISBN: 9632438345
Ajánlott:
Forray R. Katalin (szerk.): Romológia-Ciganológia, Dialóg Campus Kiadó, Bp. – Pécs, 2000. ISBN: 9789639310025
</t>
  </si>
  <si>
    <t xml:space="preserve">Bagdy, E. (1994) Családi szocializáció és személyiségzavarok, Tankönyvkiadó, Budapest ISBN: 9631855856_x000D_ Murányi –Kovács E.- Kabainé Huszka A., (2003) A gyermekkori és a serdülőkori személyiségzavarok pszichológiája, Tankönyvkiadó, Budapest ISBN 9789631944365_x000D_ Ranschburg , J. (2012) Pszichológiai rendellenességek gyermekkorban, Saxum Könyvkiadó Kft. Budapest ISBN 9789632481975 Cole, M. és Cole S.R.(2006): Fejlődéslélektan, Osiris Kiadó, Budapest.  ISBN: 9789633894736  Vetró, Á. (2008) Gyermek és ifjúságpszichiátria, Medicina Könyvkiadó Zrt, Budapest ISBN 978 963 226 1584 _x000D_
 _x000D_
_x000D_
_x000D_
_x000D_
 _x000D_
</t>
  </si>
  <si>
    <t>Andorka Rudolf (2006): Bevezetés a szociológiába. Osiris, Budapest (11. fejezet Család: 393-426) ISBN 963-389-848-X
Bánlaky Pál (2001): Családszociológia. Wesley János Lelkészképző Főiskola, Budapest ISBN: 963-00-5882-0Cseh-Szombathy László (1979): Családszociológiai problémák és módszerek. Gondolat Kiadó, Budapest ISBN: 963280516XEducatio folyóirat, 2002/3. A család. ISSN 1419-8827
 Nagy Ildikó (2001): A családfő intézménye – nemi szerepek a családban. Tárki adatbank, Budapest, 155-175. http://www.tarki.hu/adatbank-h/kutjel/pdf/a501.pdf</t>
  </si>
  <si>
    <t xml:space="preserve"> WILLIAMS, D. A., BERGER, J. B., &amp; MCCLENDON, S., A. (2005): Toward a model of inclusive  excellence  and  change  in postsecondary institutions.  Washington  D.C.: Association  of American  Colleges  and 
Universities. http://www.aacu.org/inclusive_excellence/ documents/williams_et_al.pdfAINSCOW,   Mel   (2002): Index   for Inclusion: 
developing  learning  and  participation  in schools, revised  edition. CSIE, New Redland Building, Coldharbour Lane, Frenchay, Bristol. 
GAREL Jean-Pierre : De l’intégration scolaire à l’éducation inclusive : d’une normalisation à l’autre http://jda.revues.org/5397#text                                                                         HINZ,   Andreas   (2002):   Von   der   Integration   zur   Inklusion terminologisches    Spiel    oder    konzeptionelle    Weiterent-wicklung. Zeitschrift für Heilpädagogik 53. 
354-361. Zukunftsorientierte Pädagogik: Erziehen und Bilden für die Welt von morgen. Wie Kinder in Familie, Kita und Schule zukunftsfähig werden. Norderstedt: Books on Demand. 2012. 
KRÜGER, Heinz-Hermann (2006) : Einführung in Theorien und Methoden der Erziehungswissen-schaft. Verlag Barbara Budrich Plagen &amp; Farmington Hills.</t>
  </si>
  <si>
    <t xml:space="preserve">WILLIAMS, D. A., BERGER, J. B., &amp; MCCLENDON, S., A. (2005): 
Toward a model of inclusive  excellence  and  change  in postsecondary 
institutions.  Washington  D.C.: Association  of American  Colleges  and 
Universities 
http://www.aacu.org/inclusive_excellence/documents/williams_et_al.pdf
 AINSCOW,   Mel   (2002): 
Index   for   Inclusion: 
developing  learning  and  participation  in  schools,  revised  edition.
CSIE, New Redland Building, Coldharbour Lane, Frenchay, Bristol. 
 GAREL Jean-Pierre : De l’intégration scolaire à l’éducation inclusive : d’une normalisation à l’autre http://jda.revues.org/5397#text 
 HINZ,   Andreas   (2002):   Von   der   Integration   zur   Inklusion 
terminologisches    Spiel    oder    konzeptionelle    Weiterent-wicklung. 
Zeitschrift für Heilpädagogik 53. 354-361.                                               Zukunftsorientierte Pädagogik: Erziehen und Bilden für die Welt von morgen. Wie Kinder in Familie, Kita und Schule zukunftsfähig werden. Norderstedt: Books on Demand. 2012.                                                                6. KRÜGER, Heinz-Hermann (2006) : Einführung in Theorien und Methoden der Erziehungs-wissenschaft. Verlag Barbara Budrich Plagen &amp; Farmington Hills. </t>
  </si>
  <si>
    <t> Bagdy Emőke- Telkes József (2002): Személyiségfejlesztő módszerek az iskolában. Nemzeti Tankönyvkiadó, Budapest ISBN: 9631902315
 Gary Kroehnert (2005): 102 extra tréninggyakorlat. Z-Press Kiadó, Budapest ISBN:9639493162
 Rudas János (2007): Delphi örökösei. Lélekben Otthon Kiadó, Budapest.ISBN:9639771030
  Rudas János (2011): Javne örökösei. Lélekben Otthon Kiadó, Budapest.ISBN: 9789639771499</t>
  </si>
  <si>
    <t xml:space="preserve">Tudás: A hallgatók strukturált tudományos filozófiatörténeti ismeretekkel rendelkeznek.
Képesség:Filozófiai ismereteiket képesek adaptív módon alkalmazni a kultúraközvetítés során.
Attitűd:Személyiségüket az egyetemes emberi és nemzeti értékek tisztelete jellemzi.
Autonómia:A hallgatókat a tudatos értékválasztás jellemzi
</t>
  </si>
  <si>
    <t xml:space="preserve">Tudás:Ismeri azokat az informatikai eszközöket és szoftvereket, amelyek segítik munkáját.
Hatékonyan alkalmazza a szakterületén használatos korszerű informatikai rendszereket, eszközöket.
Képesség:Képes tudását önállóan fejleszteni, a számára szükséges releváns információforrások felkutatásával.
Attitűd:Nyitott a hazai és nemzetközi kutatási eredményekre, a módszertani innovációkra és az információs és kommunikációs technológiák kínálata lehetőségek megismerésére és alkalmazására.
Tudatosan képvisel etikus magatartást elektronikus kommunikációja során.
Autónómia és felelősség:Felelősséget vállal az általa elkészített digitális dokumentumok tartalmáért.
</t>
  </si>
  <si>
    <t xml:space="preserve">Tudás: Birtokában van a fejlődéslélektan tudományához kapcsolódó alapvető ismereteknek, Ismeri az egyes korszakokhoz tartozó életkori sajátosságokat és az egyes korosztályok érési-fejlődési jellemzőit, törvényszerűségeit._x000D_
Képesség: Használja a fejlődéslélektani törvényszerűségekről és az életkorokról szerzett ismereteket_x000D_.
Attitűd: Igényli a megszerzett tudása bővítését, munkája során szem előtt tartja a tudományterület legújabb eredményeit módszertani innovációit. 
Autonómia és felelősség: Felelősséget vállal az adott korosztállyal folytatott tevékenységéért._x000D_
_x000D_
</t>
  </si>
  <si>
    <t xml:space="preserve">Tudás: Birtokában van a pedagógiai szociálpszichológia tudományához kapcsolódó alapvető ismereteknek, Ismeri a pedagógiai hatás törvényszerűségeit. 
Képesség:Munkája során alkalmazni tudja a pedagógiai szociálpszichológiai elméleti ismereteit.
Attitűd: Igényli a megszerzett tudása bővítését, munkája során szem előtt tartja a tudományterület legujabb eredményeit. 
</t>
  </si>
  <si>
    <t xml:space="preserve">Tudás: A hallgatók megismerik a projektek fogalmát,tipusait. Jártasságot szereznek a projektek generálásában.
Képesség: Képessé válnak a gazdasági projektek kezelésére, pályázatok bonyolitására. Kialakul a pályázatok, projektek kezelésére való személyes kompetencia.
</t>
  </si>
  <si>
    <t>Tudás: A hallgató középszinten elsajátítja a szakterület szókincsét, megismerkedik az inkluzivitás fogalmával, gyakorlatával foglalkozó, nyomtatott, illetve digitálisan elérhető forrásokkal.
Képesség: Képes a szakterületet érintő szakszövegek lényegének megértésére, képes eligazodni a források között, képes önálló információszerzésre.  
Attitűd: A kurzus során elsajátítja azt az igényt, hogy a későbbiekben önállóan tájékozódjék a legfrisebb, akár idegen nyelvű forrásokból. 
Felelősség, autonómia: Feladatokhoz kapcsolódóan folyamatosan fejleszti idegen nyelvi szövegalkotási készségét.</t>
  </si>
  <si>
    <t xml:space="preserve">Tudás: Alapvető szichológiai ismeretekkel rendelkezik, amelyek megalapozzák a további szakspecifikus pszichológiai ismereteket.
Képesség: Követi saját tudományágának és a kapcsolódó tudományágaknak a magyar és idegen nyelvű, elméleti, módszertani és tényleíró szakmai közleményeit._x000D_
Attitűd: Kötelességének érzi az új tudományos eredmények szakirodalmi nyomon követését_x000D_
_x000D_
</t>
  </si>
  <si>
    <t>Knowledge: Students know the principles of the functioning of society.
Ability: Students develop their comprehensive and practical skills.
Attitude: They develop their attitude of social sensitivity. 
Problem Solving Competency 
Responsibility, autonomy: Professional responsibility and co-operative skills</t>
  </si>
  <si>
    <t xml:space="preserve">Knowledge:Students have structured scientific knowledge of the history of philosophy.
Ability: Students are able to apply their philosophical knowledge adaptively in cultural mediation.
Attitude:Their personality is characterized by respect for universal human and national values.
Autonomy:Students are able to make a conscious choice of values.
</t>
  </si>
  <si>
    <t>Knowledge:Students know the IT tools and software that help their work.
They are able to affectively apply state-of-the-art IT systems and tools in their field.
Ability: Students are able to develop their knowledge independently, searching for the relevant information resources.
Attitude:They are open to domestic and international research results, methodological innovations and the use of information and communication technologies to find and apply opportunities.
They consciously represent ethical conduct in electronic communications.
Autonomy and responsibility:They take responsibility for the contents of the digital documents they have produced.</t>
  </si>
  <si>
    <t xml:space="preserve">Knowledge: Students possess basic knowledge of educational social psychology. They know the principles of the pedagogical effect.
Ability: Students apply their theoretical knowledge (pedagogy and social psychology) in their work.
Attitude: Students strive for the expansion of their knowledge, while keeping in mind the latest scientifical achievements.
</t>
  </si>
  <si>
    <t xml:space="preserve">Knowledge: Students acquire structured social / Romology knowledge.
Ability: They can apply their Romology knowledge adaptively in their work.
Attitude: Their personality is characterized by unprejudiced approach, tolerance, social sensitivity, multicultural approach and helpful attitude.
Responsibility: They have a sense of community and social responsibility.
</t>
  </si>
  <si>
    <t>Knowledge:Students know the basics of several knowledge systems related to different areas such as social assistance, social policy and social work, and they are also familiar with their psychological, legal, administrative, health and pedagogical aspects.  They are aware of  various social  problems, unmet needs, and threatening factors. They have knowledge of the society, the users of social pedagogy, their target groups and environment.
Ability:Students can understand how society works and are capable of systematically analyzing its rules. They are able to reveal and interpret the causes and consequences of socially unfavourable situations.
Attitude:Students possess the diversity of sociological thinking, which is authentically represented in their environment.
Autonomy and responsibility:They act in an independent and constructive way and they are strong advocates in professional co-operation within and outside the institution.</t>
  </si>
  <si>
    <t>Knowledge: Students acquire the vocabulary of the field of study at intermediate level, are well informed of the sources on the theory and practice of inclusion available in printed and digital format.
Ability: Students understand the main ideas of technical texts in the special field, are able to study and evaluate sources and obtain information independently.
Attitude: During the course students  consider it to be important to keep informed of the most recent sources including those written in the foreign language ndividually.
Responsibility, autonomy: They use the knowledge acquired in their special field to improve themselves and their self-awareness.</t>
  </si>
  <si>
    <r>
      <t xml:space="preserve">2011. évi CXC. törvény a nemzeti köznevelésről; Bábosik István, Golnhofer Erzsébet, Hegedűs Judit, Hunyady Györgyné, M. Nádasi Mária, Ollé János, Szivák Judit (2006): </t>
    </r>
    <r>
      <rPr>
        <i/>
        <sz val="9"/>
        <rFont val="Arial"/>
        <family val="2"/>
        <charset val="238"/>
      </rPr>
      <t>Az iskolák belső világa. A gyakorlati pedagógia néhány alapkérdése</t>
    </r>
    <r>
      <rPr>
        <sz val="9"/>
        <rFont val="Arial"/>
        <family val="2"/>
        <charset val="238"/>
      </rPr>
      <t xml:space="preserve">. Budapest: ELTE PPK Neveléstudományi Intézet. ISBN 963 970 464 4; Balázs Éva, Kocsis Mihály, Vágó Irén (2011): </t>
    </r>
    <r>
      <rPr>
        <i/>
        <sz val="9"/>
        <rFont val="Arial"/>
        <family val="2"/>
        <charset val="238"/>
      </rPr>
      <t>Jelentés a magyar közoktatásról</t>
    </r>
    <r>
      <rPr>
        <sz val="9"/>
        <rFont val="Arial"/>
        <family val="2"/>
        <charset val="238"/>
      </rPr>
      <t xml:space="preserve">. Budapest: Oktatáskutató és Fejlesztő Intézet. ISSN 1219-8692 </t>
    </r>
  </si>
  <si>
    <r>
      <t xml:space="preserve">Bábosik István, Golnhofer Erzsébet, Hegedűs Judit, Hunyady Györgyné, M. Nádasi Mária, Ollé János, Szivák Judit (2006): </t>
    </r>
    <r>
      <rPr>
        <i/>
        <sz val="9"/>
        <rFont val="Arial"/>
        <family val="2"/>
        <charset val="238"/>
      </rPr>
      <t>Az iskolák belső világa. A gyakorlati pedagógia néhány alapkérdése</t>
    </r>
    <r>
      <rPr>
        <sz val="9"/>
        <rFont val="Arial"/>
        <family val="2"/>
        <charset val="238"/>
      </rPr>
      <t xml:space="preserve">. Budapest: ELTE PPK Neveléstudományi Intézet. ISBN 963 970 464 4; Szabó László Tamás (2011): </t>
    </r>
    <r>
      <rPr>
        <i/>
        <sz val="9"/>
        <rFont val="Arial"/>
        <family val="2"/>
        <charset val="238"/>
      </rPr>
      <t>Pedagógiai esetek</t>
    </r>
    <r>
      <rPr>
        <sz val="9"/>
        <rFont val="Arial"/>
        <family val="2"/>
        <charset val="238"/>
      </rPr>
      <t>. Debrecen: Debreceni Egyetem Tudományegyetemi Karok. ISBN 978-963-473-502-1 (online)</t>
    </r>
  </si>
  <si>
    <r>
      <t>40 órás külső szakmai gyakorlat célja:</t>
    </r>
    <r>
      <rPr>
        <b/>
        <sz val="9"/>
        <rFont val="Arial"/>
        <family val="2"/>
        <charset val="238"/>
      </rPr>
      <t xml:space="preserve"> </t>
    </r>
    <r>
      <rPr>
        <sz val="9"/>
        <rFont val="Arial"/>
        <family val="2"/>
        <charset val="238"/>
      </rPr>
      <t xml:space="preserve">Köznevelési intézmények (óvoda, általános iskola, középfok, kollégium) és felnőttképzési intézmény
évkezdési tevékenységének megismerése. 
Két intézményben az évkezdés legfontosabb eseményein részt vesz, megfigyelést végez, feljegyzéseket készít. 
A hallgató önállóan szervezi meg a nyári gyakorlatát:
- engedélyt kér értekezleten,
első tanítási napon/foglalkozáson való részvételre,
 dokumentumokba való betekintésre.  Információkat gyűjt pedagógustól gyerektől/tanulótól, szülőtől. Tapasztalatait munkanaplóban rögzíti. Feladatainak teljesítését igazoltatja, mely záróvizsgára bocsátás feltétele.
</t>
    </r>
  </si>
  <si>
    <r>
      <t xml:space="preserve">Bábosik István, Golnhofer Erzsébet, Hegedűs Judit, Hunyady Györgyné, M. Nádasi Mária, Ollé János, Szivák Judit (2006): </t>
    </r>
    <r>
      <rPr>
        <i/>
        <sz val="9"/>
        <rFont val="Arial"/>
        <family val="2"/>
        <charset val="238"/>
      </rPr>
      <t>Az iskolák belső világa. A gyakorlati pedagógia néhány alapkérdése</t>
    </r>
    <r>
      <rPr>
        <sz val="9"/>
        <rFont val="Arial"/>
        <family val="2"/>
        <charset val="238"/>
      </rPr>
      <t xml:space="preserve">. Budapest: ELTE PPK Neveléstudományi Intézet. ISBN 963 970 464 4; Szabó László Tamás (2011): </t>
    </r>
    <r>
      <rPr>
        <i/>
        <sz val="9"/>
        <rFont val="Arial"/>
        <family val="2"/>
        <charset val="238"/>
      </rPr>
      <t>Pedagógiai esetek</t>
    </r>
    <r>
      <rPr>
        <sz val="9"/>
        <rFont val="Arial"/>
        <family val="2"/>
        <charset val="238"/>
      </rPr>
      <t xml:space="preserve">. Debrecen: Debreceni Egyetem Tudományegyetemi Karok. ISBN 978-963-473-502-1 (online) 
</t>
    </r>
  </si>
  <si>
    <r>
      <t xml:space="preserve">Bábosik István (2001): </t>
    </r>
    <r>
      <rPr>
        <i/>
        <sz val="9"/>
        <rFont val="Arial"/>
        <family val="2"/>
        <charset val="238"/>
      </rPr>
      <t>A nevelés elmélete és gyakorlata</t>
    </r>
    <r>
      <rPr>
        <sz val="9"/>
        <rFont val="Arial"/>
        <family val="2"/>
        <charset val="238"/>
      </rPr>
      <t xml:space="preserve">. Nemzeti Tankönyvkiadó, Budapest, ISBN: 9631919595; Bábosik István, Golnhofer Erzsébet, Hegedűs Judit, Hunyady Györgyné, M. Nádasi Mária, Ollé János, Szivák Judit (2006): </t>
    </r>
    <r>
      <rPr>
        <i/>
        <sz val="9"/>
        <rFont val="Arial"/>
        <family val="2"/>
        <charset val="238"/>
      </rPr>
      <t>Az iskolák belső világa. A gyakorlati pedagógia néhány alapkérdése</t>
    </r>
    <r>
      <rPr>
        <sz val="9"/>
        <rFont val="Arial"/>
        <family val="2"/>
        <charset val="238"/>
      </rPr>
      <t>. Budapest: ELTE PPK Neveléstudományi Intézet. ISBN 963 970 464 4</t>
    </r>
  </si>
  <si>
    <r>
      <t>A különleges bánásmódhoz való jog. A kiemelt figyelmet igénylő gyermekek főbb kategóriái: sajátos nevelési igényű gyermek;  beilleszkedési, tanulási, magatartási nehézséggel küzdő gyermek,  kiemelten tehetséges gyermek, tanuló és a hátrányos és halmozottan hátrányos helyzetű gyermek.  E tanulói csoportok sajátosságai. Az integráló fogalma, típusai. Az ink</t>
    </r>
    <r>
      <rPr>
        <sz val="9"/>
        <color rgb="FFFF0000"/>
        <rFont val="Arial"/>
        <family val="2"/>
        <charset val="238"/>
      </rPr>
      <t>l</t>
    </r>
    <r>
      <rPr>
        <sz val="9"/>
        <color theme="1"/>
        <rFont val="Arial"/>
        <family val="2"/>
        <charset val="238"/>
      </rPr>
      <t xml:space="preserve">úzió pedagógiája. Az egyéni fejlesztés,  a tanulás szervezés és az értékelés korszerű módszerei.  </t>
    </r>
  </si>
  <si>
    <r>
      <t xml:space="preserve">Averhoff, Cornelia / Herkommer, Lotte / Jeannot, Godje / Strodtmann, Dorothea / Weiß, Elke (2014): </t>
    </r>
    <r>
      <rPr>
        <i/>
        <sz val="9"/>
        <rFont val="Arial"/>
        <family val="2"/>
        <charset val="238"/>
      </rPr>
      <t>Pädagogisches Handeln professionalisieren. Für Erzieherinnen und Erzieher</t>
    </r>
    <r>
      <rPr>
        <sz val="9"/>
        <rFont val="Arial"/>
        <family val="2"/>
        <charset val="238"/>
      </rPr>
      <t xml:space="preserve">. 3., völlig überarbeitete Auflage. Hamburg: Handwerk und Technik.; Bábosik István, Golnhofer Erzsébet, Hegedűs Judit, Hunyady Györgyné, M. Nádasi Mária, Ollé János, Szivák Judit (2006): </t>
    </r>
    <r>
      <rPr>
        <i/>
        <sz val="9"/>
        <rFont val="Arial"/>
        <family val="2"/>
        <charset val="238"/>
      </rPr>
      <t>A gyakorlati pedagógia néhány alapkérdése</t>
    </r>
    <r>
      <rPr>
        <sz val="9"/>
        <rFont val="Arial"/>
        <family val="2"/>
        <charset val="238"/>
      </rPr>
      <t xml:space="preserve">. Budapest: ELTE PPK Neveléstudományi Intézet. ISBN 963 970 464 4; Gordon, Thomas (2003): </t>
    </r>
    <r>
      <rPr>
        <i/>
        <sz val="9"/>
        <rFont val="Arial"/>
        <family val="2"/>
        <charset val="238"/>
      </rPr>
      <t>Teacher effectiveness training</t>
    </r>
    <r>
      <rPr>
        <sz val="9"/>
        <rFont val="Arial"/>
        <family val="2"/>
        <charset val="238"/>
      </rPr>
      <t xml:space="preserve">. First Revised Edition. New York: Three Rivers Press.; Szabó László Tamás (2011): </t>
    </r>
    <r>
      <rPr>
        <i/>
        <sz val="9"/>
        <rFont val="Arial"/>
        <family val="2"/>
        <charset val="238"/>
      </rPr>
      <t>Pedagógiai esetek</t>
    </r>
    <r>
      <rPr>
        <sz val="9"/>
        <rFont val="Arial"/>
        <family val="2"/>
        <charset val="238"/>
      </rPr>
      <t xml:space="preserve">. Debrecen: Debreceni Egyetem Tudományegyetemi Karok. ISBN 978-963-473-502-1 (online) 
</t>
    </r>
  </si>
  <si>
    <t xml:space="preserve">A természet és az ember kapcsolatának bemutatása, ismereti és szemléleti alapozás 
más tantárgyakhoz. Az ember és környezete kapcsolatának, valamint az ember
környezet-átalakító tevékenységének és a tevékenység környezeti, egészségügyi hatásainak ismertetése.  A környezet a környezetvédelem; a környezettudomány és az ökológia fogalma. Az emberi tevékenység káros hatásai. A talaj, a víz és a levegő szennyeződése. Globális környezeti problémák. A megváltozott környezeti feltételek hatása az emberi egészségre és munkavégzésre. Környezet és a fogyasztói társadalom. Fenntartható fejlődés.
</t>
  </si>
  <si>
    <t>Basic knowledge about the relationship between environment and human for other lectures coming in future semesters. The interaction between human and nature, the impact of human activity on the environment and its effect on  human health. Definition of the environment, environmental protection, environmental science and ecology. Harmful effects of human activity. Soil, water and air pollution. Global environmental problems. The impact of changing environmental conditions on human health and work. Interaction between consumer society and the environment. Sustainable development.</t>
  </si>
  <si>
    <t>Tudás:
Rendelkezik rendszerszerű, alapvető környezeti ismeretekkel. Ismeri az összefüggéseket természet és az ember kapcsolatrendszerében.                                                                                    
Képesség:
Képes a különböző társadalom- és természettudományos területek tudás- és ismeretanyaga közötti összefüggések felismerésére, integrációjára.  Képes transzdiszciplináris gondolkodásra. 
Attitűd:
Törekszik a természet és az ember viszonyának felelősségteljes megismerésére.</t>
  </si>
  <si>
    <t xml:space="preserve">Knowledge: 
The students have a clear view on systematic basic environmental issues. They know the relationships between human and environment. 
Ability: 
They are able to recognize and integrate the relationships between different fields of social and natural sciences. They are capable of transdisciplinary thinking.                                                                            
Attitude: 
They strive for the responsible cognition of the relationship between nature and human.                            </t>
  </si>
  <si>
    <t xml:space="preserve">1. Kiss Ferenc-Vallner Judit: Környezettudományi alapismeretek, 2001.
2. Kiss Ferenc, Lakatos Gyula, Rakonczai János, Majer József: Környezettani
alapismeretek, 2011. (http://www.tankonyvtar.hu)
3. Kerényi Attila: Környezettan, 2003.
4. Rachel Carson: Néma tavasz, 1994 (1962).
5. Daniel Quinn: Izmael, 1993.
</t>
  </si>
  <si>
    <t xml:space="preserve">Requirements for admission to examination: Preparing an essay of 4 or 5 pages. Its topic shall be consulted about with the instructor. </t>
  </si>
  <si>
    <t>Students get acquainted with various educational institutions (kindergartens, elementary schools, secondary schools, dormitories) and adult educational institutions. Students make themselves familiar with the structural and functional framework of these institutions and with the educational processes in them. Students get acquainted with the main content of the knowledge to be learned in a lesson and with the process of planning, organizing and making some activities outside the lessons.</t>
  </si>
  <si>
    <t>A case study focusing on an educational (kindergarten, elementary school, secondary school, dormitory) or adult educational institution chosen by the student (structure and operation); an in-class test at the end of the semester</t>
  </si>
  <si>
    <t>Pedagogical research: past and present, both in Hungary and on international scenes. Students study about and also analyse and assess research on psychology, educational theory, didactics, educational history, and comparative pedagogy. E.g.:  PISA, National Competence Survey in Hungary, IEA, hidden curriculum, teachers’ pedagogy</t>
  </si>
  <si>
    <t xml:space="preserve">Act CXC of 2011 on National Public Education. Professionally autonomous institutions are the fundamental units of the system of public education. Learning about and gaining experience in the institutions of Hungarian public education: kindergarten, primary school, grammar school, secondary vocational school, vocational school, VET school, institution of primary art education, institution of special education and teaching and conductive pedagogy, students’ hostel, institution for pedagogical services, and institution providing pedagogical-professional services. 
</t>
  </si>
  <si>
    <t>The development of Professional Identity I.(Self-knowledge Training)</t>
  </si>
  <si>
    <t>Self-knowledge, self- acceptance and self expression. Self- image, ideal-self. Self- evaluation through self-revealing exercises. Knowledge of human nature, personality typologies. The sources of trust and self-confidence. Characteristics of social relations. Ways and limitations of self-assertion. Empathy and tolerance.</t>
  </si>
  <si>
    <t>The signature with qualification depends on the participation. If the missing hours exceed the defined absences, the course will have to be retaken. </t>
  </si>
  <si>
    <t>Introduction to Pedagogy</t>
  </si>
  <si>
    <t xml:space="preserve">Knowledge: Students understand concepts of Pedagogy, realize interdisciplinary relations of Pedagogy. They know the levels and theory of planning in Pedagogy. They are aware of assessment systems in Hungary and internationally.                                                                Ability: They are able to recognize pedagogy-related problems arising in education and instruction,  to use pedagogy terminology and basic concepts in speech and writing. They can assign the objectives, functions and content of education, design, formulate, assess and analyze the pedagogic process. They are able to apply pedagogic knowledge adaptively in different scenes of their own education practice.                                     Attitude: They accept practice and theory being interrelated, represent the importance of  science and  research.                                                                       Autonomy and responsibility: They think of the unity of education, instruction and training with responsibility and the definitive role of teachers in the character development, and are reflective. </t>
  </si>
  <si>
    <t>Requirement(s) for admission to examination: Writing two essays in the semester.</t>
  </si>
  <si>
    <t xml:space="preserve">Knowledge: Students have basic knowledge of psychology that support the further professional knowledge of psychology.
Ability: They follow the theoretical, methodical and factual bibliography of their own and related sciences in Hungarian and in foreign languages.
Attitude: They are committed to follow the bibliography of new scientific results.                                                     </t>
  </si>
  <si>
    <t xml:space="preserve">Subject Content: The characteristics of the function of schools. School experience becoming part of personality development. Educational process, and the system of educational effects. Methods of education. Opportunities for education out of class. Health education and environmental education in and out of class. The functions of education and the system of tasks in students’ hostels. </t>
  </si>
  <si>
    <t>Requirements for term grade: preparing the measuring device of the examination of educational results in higher-classes.</t>
  </si>
  <si>
    <t>Student Assessment</t>
  </si>
  <si>
    <t>Three levels of assessment in Pedagogy. The goal and the role of assessment according to control fields. The objective of the micro (classroom) level of assessment. Types of assessment according to their function. Conceptual basis for assessing student performance: quality, quantity, norm, criteria, taxonomies, assessment philosophies. Forms of assessment in Pedagogy according to student age and school type. Output assessment, exam. Assessment of portfolios.</t>
  </si>
  <si>
    <t>Requirement for admission to examination: in-class test with a minimum passing rate of 50% and a project paper based on empirical research</t>
  </si>
  <si>
    <t>The Theory and Practice of Teaching and Learning</t>
  </si>
  <si>
    <t xml:space="preserve">The interpretation of basic concepts: teaching, learning, teaching-learning process; forms and frameworks of organisations; classroom observation, and records (diary) of classroom observation. Regulatory documents of the content of teaching-learning process (Basic National Curriculum, framework and local curricula). Teaching and learning methods based on co-operation. Self-regulation of learning, learning style and strategies. ICT devices for facilitating successful learning. The teacher as an organiser, manager and evaluator of learning. Life-long learning. Learning: in an organisation, and in a network.  </t>
  </si>
  <si>
    <t xml:space="preserve">Knowledge: Students know the strategies, methods of successful learning and teaching. 
Ability: Students are able to help those involved in teaching and learning in fulfilling their tasks.
Attitude: Students represent the necessity for life-long learning; they accept that favourable results are due to co-operation. Autonomy, responsibility: under the mentor’s instructions, students help in and support schoolchildren’s learning; the students’ autonomy and responsibility are limited.     </t>
  </si>
  <si>
    <t>Students get acquainted with various situations and ways of problem solving, evaluating and reflecting mechanisms in several educational institutions (kindergartens, elementary schools, secondary schools, dormitories and adult educational institutions). Differential teaching and working in lessons, teaching and working with children with special needs and talent, teaching and learning of disadvantaged children.</t>
  </si>
  <si>
    <t>A home assignment handling situations occurring in the teaching and learning process and some suggestions connected to the possible ways of solving them.</t>
  </si>
  <si>
    <t xml:space="preserve">Requirements for term grade: preparing a diary (records) of the experience and findings of at least 3 classroom observations. The criteria of observation focussing on the characteristics of teachers’ communication shall be discussed with the instructor by each student. </t>
  </si>
  <si>
    <t xml:space="preserve">Subject Content: Groups and types of leisure activities. Forms of leisure time typical of ages of life. Dangerous forms of spending leisure time: from idleness to drinking, taking drugs, going to casinos, and addiction to Internet. Family as a model of spending leisure time. Competition in leisure time market. Religion and leisure time. The most typical leisure activities being characteristic of social layers; harmony between social expectations and individual endeavours in spending leisure time. Travelling: its role and prestige in developed countries; kinds of travelling and their correlation with the economic situation of the individual and society. Postmodern values, and leisure time. </t>
  </si>
  <si>
    <t>Requirements for term grade: planning and compiling the programme of either a trip or contest.</t>
  </si>
  <si>
    <t>Aims of internship outside the educational institution in 40 hours: Students get to know many spare time activities organised by various educational institutions (kindergartens, elementary schools, secondary schools, dormitories and adult educational institutions). Students are observers and active participants in the scientific, artistic, cultural and sport activities. Considering their own competences realistically, students design programs on their own or with a teacher's or a professional leader's supervision and support. Students can work as a member of a team while making programmes for children in hospitals or in institutions for children with special needs. Students have portfolios and certify their assignments, which is a prerequisite for admission to final examination.</t>
  </si>
  <si>
    <t>Aims of summer internship in 40 hours: Students are obliged to get acquainted with the pedagogical activities in the educational institutions (kindergartens, elementary schools, secondary schools, dormitories and adult educational institutions) at the beginning of a school year. Students participate in and observe the major programmes in two institutions, and they make notes. Students organise their summer internship on their own: request permission on meetings to participate on the first school day's programs and learn the documents of the institution. Students collect information from pupils, parents and teachers and write notes in a working diary, have their own activities verified. It is a prerequisite for admission to the final examination.</t>
  </si>
  <si>
    <t xml:space="preserve">Methodological questions of empirical research. Typical research strategies, and the course of research. Preparing and using the databases required for research. The rules of publishing research results. Sampling techniques; the most frequent ways of qualitative and quantitative analyses. Presenting research results; techniques of preparing research reports of various genres. </t>
  </si>
  <si>
    <t xml:space="preserve">Knowledge: Students know the steps and methods of how to plan and perform research processes.
Ability: Students are able to select and apply the optional research method. Attitude: Students represent the importance of independent research, and show interest in various research trends and methods.    
Autonomy and responsibility: Students take responsibility for the tasks of the assigned research; and use time and energy in an efficient way.                                                                                                       </t>
  </si>
  <si>
    <t>The macro- and meso-levels of assessment in Pedagogy. Quality, productivity, effectiveness. International perspective: assessment systems. External, internal assessment. Models of assessment (objective-oriented, counselling, competitive, hierarchic…) EFQM model, SWOT analysis. The institutional evaluation currently in Hungary. The national Pedagogy inspection (teacher inspection), the system of Uniform Self-evaluation of Education Institutions (KÖR), process assessment, the Internal Self-evaluation system (BECS). External professional evaluation, school inspection, evaluation.</t>
  </si>
  <si>
    <t>Self-regulation of learning: its interpretation and application to the students’ own learning. The determination of the non-cognitive factors affecting learning; and being able to handle those factors in a conscious way. Forming the need for learning. Cyclical phases of self-regulation. Reflection, and self-awareness.</t>
  </si>
  <si>
    <t>The idea and the peculiarities of the adaptive (accepting) school. The value concept of adaptivity: reflecting on children's needs, learning orientation and communitarianism. School as a learning organization: change-reflection-learning / innovation. Adaptive learning environment. Adaptive teacher. Best practices.</t>
  </si>
  <si>
    <t>Knowledge: Students are familiar with the concept and main principles of the adaptive school. They know the background of adaptive approach: giving attention to students, the importance of helping learning and community experiences. They know the best practices.                                         
Ability: They are capable of recognizing student needs, reflective thinking, and innovation.                                   
Attitude: They are sensitive to individual problems, and capable of continuous methodological renewal.                         
Autonomy and responsibility: They represent their professional views with responsibility during interprofessional cooperation.</t>
  </si>
  <si>
    <t>During the course students get to know various pedagogical situations and the possible ways of solving and evaluating them. An important aim is to get familiarized with the teaching and learning process in class and with the teacher-pupil, pupil-pupil interaction. Students observe pedagogical assistants' activities. Students collaborate with other experts (teachers for children with special needs, psychologists).</t>
  </si>
  <si>
    <t xml:space="preserve">Knowledge: Students are aware of the basic facts of personality development, have  proper self-awareness and know their strategies and methods of learning.                                                 Ability: Students’ reflective competence and self-estimation are of advanced level.
Attitude: Students represent the importance of life-long learning, self-training, and self-realisation.
Autonomy and responsibility: Students make decisions according to their skills and responsibilities. </t>
  </si>
  <si>
    <t>Home assignment elaborating a situation in the teaching and learning process and describing some possible ways of solving it.</t>
  </si>
  <si>
    <t xml:space="preserve">Knowledge: Students have knowledge about the heterogeneity of different pupil groups, know the ways of teaching children with different family and learning backgrounds. 
Ability: Students are able to plan, organize and carry out activities of a pedagogical assistant in different educational institutions. Students can analyze data and information connected to the teaching and the learning process and achievement. Students are able to cope with  differences as for age or social background. 
Attitude: Students consciously support the teaching and learning process and  are able to attain pedagogical aims. They are humane, understanding, adaptable and work as an authentic helper. 
Autonomy: Students make decisions according to their skills and responsibilities. </t>
  </si>
  <si>
    <t>The macro level and the function of pedagogical evaluation. Use of comparative international assessments in the efficiency and effectiveness of education systems. Types of International Student Performance Assessment: IEA and PISA Type Assessment and Concept of Background Queries, Fairness. Development of home student performance assessment from IEA, through Monitor, to Competence Assessment. Added pedagogical value. Expanding range of evaluation: NETFIT, foreign language, DIFER International School Evaluation Programs, Assessment of Quality of Education ("16 Indicators"). Comparative Assessment of School Systems, McKinsey Report.</t>
  </si>
  <si>
    <t xml:space="preserve">The interpretation of reflection: levels, directions. Levels of reflective thinking (in terms of technique, content, and dialect). Methods improving reflectivity: well-constructed conversation, studying curriculum vitae; visiting classes; map of concepts; preparation of pedagogical records, and a reflective diary. The role of self-reflection in the everyday routine of professionals performing pedagogical tasks.  </t>
  </si>
  <si>
    <t xml:space="preserve">Knowledge: Students have basic knowledge of the reflective analysis and interpretation of pedagogical processes. 
Ability: While evaluating the tasks they have performed, students show evidence of an advanced level of reflective thinking, and are able to analyze both their tasks and themselves reflectively.
Attitude: During their work, students consider both practical and theoretical opportunities in a reflective way; they are able to recognize their individual strengths and weaknesses.
Autonomy, responsibility: Students take responsibility for their tasks performed with support; reflective aspect is typical of their everyday pedagogical activity. </t>
  </si>
  <si>
    <t>One project paper on the contrasting analysis of the parallel core documents of two institutions of choice</t>
  </si>
  <si>
    <t>Aims of internship outside the pedagogical institution in 40 hours: Analysis of the pedagogical work in educational institutions focusing  on various pedagogical phenomena. During the internship students work in groups of 3-4, collaborate with each other, make observations on lessons/form masters' classes, during activities in kindergartens, and in breaks in educational institutions of different kinds (kindergartens, elementary schools, secondary schools, dormitories). They collect empirical data on the pedagogical methods especially while promoting personal development, enhancing students' chances, building community. Sources of information: children/pupils/groups, teachers (teachers for children with special needs) and parents. Students help teachers and (provided they are allowed to by the teachers) they are participants on meetings dealing with pedagogical problems with parents and families being present.  Students can analyze these data in teams. Students certify their activities in a portfolio. It is a requirement for the admission to the final examination.</t>
  </si>
  <si>
    <t xml:space="preserve">Knowledge: Students understand the role of different pedagogical fields in the process of personality development and are familiar with the complex system of pedagogical effects. They have methodical background knowledge to be able to keep in contact with their partners. 
Ability: Students are able to analyze pedagogical situations from the point of view of various participants. They are able to get to know methodically the pedagogical phenomena, problems. Students are able to analyze and evaluate data observing moral and legal rules. 
Attitude: Their attitude is characterized by the identification with the principle of personal development. In the process of trying to attain pedagogical aims students are humane, understanding, adaptable and behave as authentic helpers. 
Autonomy: Students make decisions according to their skills and responsibilities. </t>
  </si>
  <si>
    <t xml:space="preserve">Knowledge: Students know the pedagogical aspects of leisure time planning; and the specific features of the system of leisure activities of various age groups (junior schoolchildren, adolescents). 
Ability: Students are able to consciously apply play as educational device, and make decisions related to children’s/adolescents’ play. Students are able to popularize spending leisure time in sensible ways and find applicable methods for that task. 
Attitude: Students are committed to the improvement of children’s view of leisure time, and support projects and programmes aiming the shaping of personality, and spending leisure time in sensible ways. 
Responsibility, autonomy: The students’ schoolchildren spend their leisure time in a sensible and useful way: students learn that they are responsible in that respect as well. Students learn to involve even the parents in the development of children’s view of leisure time. </t>
  </si>
  <si>
    <t xml:space="preserve">The concept and general characteristics of organization: its aim, structure; the concept and models of organizational culture; synergy. Public educational institutions as social organizations: institution and its surroundings, interaction, management; forms of external and internal communication, as well as its characteristics, natural and artificial symbols. Public educational institutions as organizations of intensive knowledge. Improving the structures of public educational institutions.
</t>
  </si>
  <si>
    <t>Requirement(s) for admission to examination: presenting the organizational characteristics of an optional public educational institution (suggested school, kindergarten). Form of presentation: essay.</t>
  </si>
  <si>
    <t xml:space="preserve">Knowledge: Students understand the basic correlation between today’s micro- and macro-societies and public educational institutions.
Ability: Students are able to take the social context of public educational institutions into consideration, and take part in achieving the goals of an organization. 
Attitude: Students represent that the function of a knowledge-intensive organization is its members’ responsibility. 
Autonomy and responsibility: Students make their own decisions regarding how to realize the set phases of work, e.g. timing.    </t>
  </si>
  <si>
    <t>The analysis of the trends in the schools' task in the development of domestic and international child protection, the provisions of the Child Protection Act and its practical implementation regulations, the theories and practical application of different prevention opportunities, methods, procedures.</t>
  </si>
  <si>
    <t>Legal background and core documents of the operation of educational institutions, non-school training institutions, special pedagogy services, and pedagogical services. Relation between central and local documents (National Curriculum, nursery school curricula, vocational frame curricula): controls of pedagogy work, controls of the organizations and processes, registries, documents of school management, compulsory publication documents, institution specific documents.</t>
  </si>
  <si>
    <t>Knowledge: Students understand the function of central and local regulations, the mechanisms of education management and regulation, the realization of institutional independence. 
Ability: Students are able to use online orientation resources (internet codex, institutions homepages), to apply effective learning strategies, to use terminology and basic vocabulary properly in speaking and writing. 
Attitude: They accept the interrelation of theory and practice. 
Autonomy and responsibility: Students analyze institutional documents according to prior knowledge individually.</t>
  </si>
  <si>
    <t>Drama-pedagogy</t>
  </si>
  <si>
    <t>Subject Content: Drama-based pedagogy: basic concepts, trends and their spread. Trends and pioneers of drama-based pedagogy in Hungary: Katalin Gabnai, Tibor Debreczeni, László Kaposi, Erik Szauder. The structure of educational drama; the use of theatre devices in educational drama.  The place and roles of improvisation and fixed scenes (showing theatrical elements) in educational drama.  Conventions of drama. Teacher and schoolchildren as partners in drama classes. Proxemics and spatial control in drama-based pedagogy; the human body as a vehicle of several meanings. The language of mimics and gestures; pantomime. Improving communication in drama classes. Forming co-operative skills, discretion, and attention to others in leisure activities including elements of drama. Moral education served by drama-based pedagogy: processing ethical problems by means of drama. Drama-based pedagogy and conflict management.</t>
  </si>
  <si>
    <t>Knowledge: Students know the regulatory motions and requirements of the Basic National Curriculum of Hungary and those of other documents pertaining to the application of drama in schools. Students profoundly know the possibilities of expression and self-expression in and out of drama; are aware of the effects of mimed and textual improvisations (i.e. the boost of imagination and self-confidence), as well as those of the role of trust plays (i.e. serving the improvement of empathy and tolerance). 
Ability: Students are able to apply drama as content and/or teaching-educational method adequately in the local curriculum, syllabus, and lesson plan in terms of place as well. Moreover, using devices of drama-based pedagogy, students are also able to playfully involve in classroom activities children who are not easy to deal with or with behavioral disorders or children who are too introverted. 
Attitude: Students are committed to the teaching-educational application of drama-based pedagogy. Students are able to persuade others as well about the improving effects and pedagogical value of drama classes. Students respect the attitudes felt by schoolchildren of various dispositions towards methods of drama; accept that not all schoolchildren are willing to actively participate in moments of drama, therefore, by determining analytical and observational criteria, students also provide introverted children with opportunity to co-operate. 
Responsibility, autonomy: Students feel the seriousness of the acting “risk” undertaken by schoolchildren involved in drama plays; try to channel such plays (especially improvisations) in a way which will ultimately increase the schoolchildren’s self-confidence, and not weaken it. Students take responsibility for the conflicts generated in drama classes between schoolchildren; try to give them clues on how to manage conflicts in civilized ways. Students learn that drama techniques may only be applied intensely or on a continuous basis after the consultation with parents and the head of school; and have to provide schoolchildren with the voluntarism of participation in all such activities.</t>
  </si>
  <si>
    <t xml:space="preserve">Requirements of term grade: organizing either a day-care class or form class including drama elements; submitting the completed lesson plan. </t>
  </si>
  <si>
    <t>Knowledge: Students have a clear view of the essence of various models and information of education and teaching both in and out of the educational system.                                  
Ability: Students have empirical and scientific arguments regarding the pragmatic possibilities of the models of education and teaching both in and out of the educational system.  
Attitude: Students have open minds about the scenes of education and teaching out of the educational system.                 
Autonomy and responsibility: Students deal with the minors in their care in a responsible way, both in school or other scenes.</t>
  </si>
  <si>
    <t>Internship outside the Institution: Basic documents of  institutions</t>
  </si>
  <si>
    <t>Aims of internship outside the institution in 40 hours: Students analyze the basic documents of the educational and adult educational institutions. 3-4 students work in a team cooperating with each other. The students are obliged to collect and analyze data in kindergartens, elementary schools, secondary schools, kindergartens, dormitories and adult educational institutions. One of the members of the team performs document analysis based on given criteria, uses interviews to collect data at a location. The team summarizes their data and experiences and the students write a report and produce the portfolio.</t>
  </si>
  <si>
    <t xml:space="preserve">Knowledge: Students have basic knowledge of the regulatory and functional principles of public educational institutions. 
Ability: While performing their tasks, students are able to pay attention to and interpret the legal documents determining the function of such institutions; they are able to contribute to the lawful function of a public educational institutions.
Attitude: Students accept the importance of efficient use of sources ensuring the function of such institutions.
Autonomy, responsibility: On the grounds of their professional knowledge, students perform various tasks in the fields of administration and documentation individually.   </t>
  </si>
  <si>
    <t>Requirement(s) for admission to examination: reflective analysis of the experience gained during the observation of the administration, documentation, and records of the public educational institution appointed in the extrainstitutional traineeship. Form of analysis: essay.</t>
  </si>
  <si>
    <t xml:space="preserve">The most important sources of law for the child protection system: The antecedents of the Child Protection Act, its entry into force and its major amendments. The system of benefits and services. The institutions.
</t>
  </si>
  <si>
    <t xml:space="preserve">Knowledge: Students understand the role of co-operation and social relationships and serve social cohesion and public good, identify and interpret their role as pedagogical helper.
Ability: When carrying out their tasks, students can take the social context of public education, civil institutions, educational systems into account and apply appropriate practices in accordance with the particularities observed here or adapt to the existing ones.
Attitude: Students' collaboration is trust-based, open to the views of inclusion and adaptivity.
They represent the importance of cooperation, the service of the public good.
Autonomy and responsibility: The tasks to be carried out during their educational activity together with other co-fields are performed under the direction of an expert- until they gain sufficient experience. </t>
  </si>
  <si>
    <t xml:space="preserve">Knowledge:
They are familiar with the main historical facts and processes of the functional changes of the institutions that ensure the social integration and socialization of growing generations.
They understand the role of co-operation and social relationships and serve social cohesion and public good, identify and interpret the supporting role of pedagogy.
Ability: Students are able to contribute to the lawful operation of public education or other educational institutions. They contribute to the achievement of the goals of the organization, and participate in shaping it.
Attitude: Students' collaboration is based on trust, they are open to the views of inclusion and adaptivity. They consider it important  to pay attention to the problems arising from social inequalities in their professional work and to embrace the attitude of equity.
Autonomy and responsibility: The tasks to be carried out during their educational activity together with other co-fields are performed under the direction of an expert- until they gain sufficient experience. </t>
  </si>
  <si>
    <t>The right to special treatment. Key categories of children requiring special attention: children with special educational needs; children with integration, learning and behaviour difficulties; talented children; disadvantaged and cumulatively disadvantaged children. The characteristics of these student groups. The concept of integrator and its types. The pedagogy of inclusion. Advanced methods of individual development, learning organization and evaluation.</t>
  </si>
  <si>
    <t>Knowledge: Students are familiar with the categories of students requiring special attention, the concept and content of the right to special treatment. They know the characteristics of these student groups, the principles and methods of pedagogical work with them.                                       
Ability: Students are able to apply individual development, learning organization and evaluation forms adapted to special treatment.  
Attitude: Students are sensitive to the students' special needs, they show empathy, tolerance towards these students.  
Autonomy and responsibility: They feel responsible for the students requiring special attention, and take responsibility for representing their views in professional forums.</t>
  </si>
  <si>
    <t>Models Supporting Institutional Learning</t>
  </si>
  <si>
    <t xml:space="preserve">The concept of learning strategy. Groups of learning strategies. Three basic types: profound, organised, and mechanical. Self-regulation of learning. Methodological questions of how to create independent, individual learning. Organisation of teaching in class in a constructive way. Ways of learning management based on co-operation. Differentiated class management. Organization of differentiated classes. Improvement of memory, attention, and logic.
</t>
  </si>
  <si>
    <t xml:space="preserve">Creating the schoolchildren’s need for efficient and independent learning. Abilities influencing the efficiency of learning.  
External and internal circumstances relevant in terms of the efficiency of learning. The necessity of motivation and self-confidence. Improving the methodological culture of teachers. Exploring and analysing the causes of failures in learning. Self-reflection: my learning habits, and my attitude towards learning. </t>
  </si>
  <si>
    <t>Life-long learning: concept and content. Employees’ key competences. Competitiveness in labour market. Labour market expectations about employees. Causes and factors of unemployment in Hungary and the European Union. Competence research in Hungary and the European Union.</t>
  </si>
  <si>
    <t>Knowledge: Students are well-informed about the competences of their profession, and the expectations about employees. 
Ability: Students are able to meet the key competences of employees, and do self-training.                                             
Attitude: Students represent the necessity of life-long learning, and the importance of having key competences.                           
Autonomy and responsibility: Students make their decisions in the real knowledge of their competences and responsibility.</t>
  </si>
  <si>
    <t>Aims of internship outside the institution in 80 hours: Carrying out pedagogical assistants' tasks connected to teaching and learning. The internship can be divided into two stages. Students can spend this time in two locations: in elementary schools and secondary schools /secondary technical schools/ dormitories / adult educational institutions.  There is an "activity-collection" available for students to choose from. Based on this students design their internship.  Depending on the activities chosen students work either on their own or supported by a teacher or an expert. Students comment on their activities and produce a portfolio.</t>
  </si>
  <si>
    <t>Knowledge: Students have various information connected to learning and evaluating children's learning achievements. 
Ability: Students are able to adapt to the pupils and school environment, and are able to consider and apply adaptive pedagogical methods. They are able to support participants in the teaching and learning process. They are able to choose the most suitable methods from their repertory, to plan it individually and apply it to the student group. They are able to consider their level of autonomy. 
Attitude: Students consciously support the process of teaching and learning. Their attitude is fair. They represent the importance of lifelong learning and sharing knowledge. They are reflective and critical. 
Autonomy: Students make their decisions in the real knowledge of their competences and responsibility.</t>
  </si>
  <si>
    <t xml:space="preserve">Subject Content: The concept and meaning of alternativity in public education. Institutions with alternative programmes: their image of children. Altered proxemics, time management, and teachers’ roles in pedagogical institutions with specific programmes. Evaluation, authority, and discipline as interpreted in alternative educational institutions.  Ways and extent of parents’ roles in alternative schools. Present-day Hungarian adaptations of classic reform-pedagogical trends: Waldorf- and Freinet-schools and Montessori-kindergartens in Hungary. Schools emphasising the individual; and green pedagogy in Hungary. “Second chance”-schools in Hungarian education. Schools specialised in fostering talented children. The opportunities of inclusion and intercultural education in certain alternative schools. The emphasised roles of teaching arts and healthy life style in alternative kinds of pedagogy. The framework, development opportunities, and possible obstacles of school innovation. A successful Hungarian example: the efforts of the innovative school management of Hejőkeresztúr school; and that of its teachers committed to innovation. </t>
  </si>
  <si>
    <t xml:space="preserve">Students get acquainted with various pedagogical situations and ways of problem solving, evaluating and reflecting mechanisms in several educational institutions (kindergartens, elementary schools, secondary schools, and adult educational institutions). Pedagogical situations on lessons, outside the lessons, in dormitories, pedagogical situations of children with special needs.  </t>
  </si>
  <si>
    <t>Home assignment elaborating a situation in the teaching-learning process and describing some possible ways of solving it.</t>
  </si>
  <si>
    <t>Students  become familiar with the English or German terminology of educational theory and gain insight into the special literature of pedagogy in these languages. Students become able to communicate about questions of this special field both in speaking and in writing.</t>
  </si>
  <si>
    <t>Knowledge: Students know the foreign-language terminology of educational theory. Ability: Having completed the course, students are able to communicate about questions of educational theory both in speaking and in writing. They can read and understand foreign-language literature. Attitude: Students consider it to be important to acquire further knowledge related to their special field.</t>
  </si>
  <si>
    <t>Students get acquainted with various situations and ways of problem solving, evaluating and reflecting mechanisms in various educational institutions (kindergartens, elementary schools, secondary schools, and adult educational institutions). Differential teaching and working in lessons, teaching and working with children with special needs and talent, teaching and learning of disadvantaged children.</t>
  </si>
  <si>
    <t xml:space="preserve">Knowledge: Students have profound knowledge about the main stages of histories of European and Hungarian reform-pedagogical trends and alternative education; are well-informed about the theoretical concepts of alternative kinds of pedagogy as well as their practical implementation. Students are able to thoroughly comprehend inequality’s social problems, and the chance-boosting importance of alternative schools or schools with reform pedagogy. Students are aware of the possibilities and limits of consciously realising pedagogical pluralism. Ability: Comprehending our school system, students are able to interpret and apply in schoolchildren’s interest the alternative pedagogical elements influencing the schoolchildren’s lives in and out of school, and their chance of career. Students are able to critically analyse and assess the pedagogical concepts that may be identified as theoretical basis of institutions with special programmes. Through the professional use of the basic concepts of pedagogy, students are able to present the educational and teaching characteristics of alternative pedagogical trends. Attitude: Students are open to the pedagogical principles and views being significant in alternative kinds of pedagogy; able to credibly represent and bravely hold their pedagogical convictions drawn from the theories of the great thinkers of reform pedagogy. Students generate and keep the sound critical sense which help them to differentiate sensible and probably successful pedagogical innovations from autotelic educational fancies. Responsibility, autonomy: Considering the future effects and consequences of pedagogical experimenting, students feel the full weight of responsibility experimenting and innovative teachers face in terms of the future of schoolchildren involved in the experiment. Students are able to reconcile their innovative intentions with other agents in education in a harmonious way, and to keep revising their realised innovations as required from reflective teachers. </t>
  </si>
  <si>
    <t>Tudás: Ismeri az oktatás és nevelés társadalmi problémáit. 
Képesség: Fejleszti a hallgatók komprehenzív és gyakorlati készségeit. 
Attitűd: Társadalmi érzékenység attitűdjének fejlesztése. Kompetencia: problémamegoldó képesség 
Autonómia: Szakmai felelősség, együttműködő képesség</t>
  </si>
  <si>
    <t xml:space="preserve">Tudás: A hallgató ismerje alaposan a reformpedagógiai irányzatok és az alternatív oktatás európai és hazai történetének főbb állomásait,  rendelkezzen széles körű tájékozottsággal az alternatív pedagógiák elméleti koncepcióit és gyakorlati megvalósulásait illetően. A hallgató lássa át és értse az egyenlőtlenség társadalmi problémáit és az alternatív/reformpedagógiai gyökerű iskola esélynövelő jelentőségét. Legyen tisztában a pedagógiai pluralizmus tudatos érvényesítésének lehetőségeivel és korlátaival. Képesség: A hallgató - átlátva iskolarendszerünk jellemzőit - legyen képes értelmezni és a tanulók érdekében felhasználni azokat az alternatív pedagógiai elemeket, amelyek befolyásolják a tanulók pályaépítési esélyeit, iskolai és iskolán kívüli életét. Legyen képes kritikailag elemezni és értékelni a sajátos programú intézmények elméleti bázisaként azonosítható pedagógiai koncepciókat. A hallgató váljon képessé a  pedagógiai alapfogalmak megfelelő, szakszerű alkalmazásával az alternatív pedagógiai irányzatok nevelési-oktatási sajátosságainak a bemutatására. 
Attitűd: A hallgató legyen nyitott az alternatív pedagógiákban hangsúlyossá vált pedagógiai elvekre és nézetekre, legyen képes hitelesen képviselni és bátran felvállalni azokat a nevelői meggyőződéseit, amelyeket a reformpedagógia nagy gondolkodóinak elméletrendszeréből merített. Fejlessze ki magában és őrizze is meg azt az egészséges kritikai érzéket, amelynek segítségével különbséget tud tenni az értelmes, valós eredménnyel kecsegtető pedagógiai innovációk és az öncélú oktatási divathóbortok között. 
Felelősség, autonómia: Érezze át a pedagógiai kísérletezés távolabbi hatásainak, későbbi következményeinek átgondolásával azt a felelősséget, amely a kísérletbe bevont tanulók jövőjével kapcsolatban a kísérletező, innovatív pedagógusokra nehezedik. Legyen képes eredeti újító szándékainak az oktatás többi aktorával való harmonikus egyeztetésére, valamint megvalósított újításainak reflektív pedagógushoz illő folyamatos revíziójára. </t>
  </si>
  <si>
    <t>Knowledge: Students have profound knowledge about the main stages of histories of European and Hungarian reform-pedagogical trends and alternative education; are well-informed about the theoretical concepts of alternative kinds of pedagogy as well as their practical implementation. Students are able to comprehend the social problems of inequality, and the chance-boosting importance of alternative schools or schools with reform pedagogy. Students are aware of the possibilities and limits of consciously realising pedagogical pluralism. 
Ability: Comprehending our school system, students are able to interpret and apply in schoolchildren’s interest the alternative pedagogical elements influencing the schoolchildren’s lives in and out of school, and their chance of career. Students are able to critically analyse and assess the pedagogical concepts that may be identified as theoretical basis of institutions with special programmes. Through the professional use of the basic concepts of pedagogy, students are able to present the educational and teaching characteristics of alternative pedagogical trends. 
Attitude: Students are open to the pedagogical principles and views being significant in alternative kinds of pedagogy; able to credibly represent and bravely hold their pedagogical convictions drawn from the theories of the great thinkers of reform pedagogy. Students generate and keep the sound critical sense which help them to differentiate sensible and probably successful pedagogical innovations from autotelic educational fancies.
Responsibility, autonomy: Considering the future effects and consequences of pedagogical experimenting, students feel the full weight of responsibility experimenting and innovative teachers face in terms of the future of schoolchildren involved in the experiment. Students are able to reconcile their innovative intentions with other agents in education in a harmonious way, and to keep revising their realised innovations as required from reflective teachers.</t>
  </si>
  <si>
    <r>
      <t>Tudás</t>
    </r>
    <r>
      <rPr>
        <sz val="9"/>
        <rFont val="Arial"/>
        <family val="2"/>
        <charset val="238"/>
      </rPr>
      <t xml:space="preserve">: </t>
    </r>
    <r>
      <rPr>
        <sz val="11"/>
        <rFont val="Arial"/>
        <family val="2"/>
        <charset val="238"/>
      </rPr>
      <t>Alapvető ismeretei vannak a pedagógia területén, a pszichológiai nevelésben, oktatásban az emberi kapcsolatokról. Érti a tanulóval, pedagógussal, szakmai vezetővel, illetve partnerekkel való kommunikáció alapelveit, az együttműködés törvényszerűségeit. 
Képesség: Rendelkezik együttműködési és kommunikációs képességgel, az elvégzett tevékenységek értékelésének, önértékelésének képességével, fejlett a reflektív kompetenciája.
Attitűd: Munkája során problémaérzékeny, reflektív, elfogadja, hogy a hibázás a tanulás, a továbblépés erőforrása lehet. 
Autonómia: Döntéseit kompetenciáinak reális ismeretében, felelősségének tudatában határozza meg.</t>
    </r>
  </si>
  <si>
    <r>
      <t>Knowledge</t>
    </r>
    <r>
      <rPr>
        <sz val="9"/>
        <rFont val="Arial"/>
        <family val="2"/>
        <charset val="238"/>
      </rPr>
      <t xml:space="preserve">: </t>
    </r>
    <r>
      <rPr>
        <sz val="11"/>
        <rFont val="Arial"/>
        <family val="2"/>
        <charset val="238"/>
      </rPr>
      <t>Students have basic knowledge in the fields of pedagogy, psychology and connected to the human relationships. Students comprehend the basic rules of professional communication with pupils, teachers, experts and other partners. 
Ability: Students have communication and cooperation skills and the ability to evaluate the activities performed, and to do self-esteem. They have advanced reflective competence. 
Attitude: During their work, students are problem-oriented, reflective. They agree that making mistakes is a source of being able to learn. 
Autonomy: Students make their decisions in the real knowledge of their competences and responsibility.</t>
    </r>
  </si>
  <si>
    <t>Tudás:A hallgató a kurzus végén ismeri az európai térség pedagógiai trendjeinek, a nevelés új módszerei elméleti hátterének és gyakorlati alkalmazásának angol, német vagy francia nyelvű szakmai szókincsét.
Képesség: A hallgató képes az európai trendekre vonatkozó idegen nyelvű ismeretanyag megértésére, befogadására, a szakmai nyelv ismerete birtokában a témában történő kommunikációra, idegennyelvű szakirodalom feldolgozására. 
Attitűd: A hallgató az idegennyelv-tudás birtokában igényli a pedagógiai trendekkel, változásokkal kapcsolatos kérdések idegen nyelven elérhető szakirodalmának megismerését, feldolgozását.
Felelősség, autonómia: Feladatokhoz kapcsolódóan folyamatosan fejleszti idegen nyelvi szövegalkotási készségét.</t>
  </si>
  <si>
    <t>Tudás: Legyenek korszerű, naprakész ismeretei az oktatási tevékenységet folytató, oktatási intézményekkel együttműködő és a szülői oldal bizonyos képviselőit tömörítő civil kezdeményezésekről, szervezetekről. Képesség: Legyen képes átvenni és a saját körülményeihez igazítva alkalmazni a nonformális nevelésre specializálódott szervezetek módszertani kultúrájának elméletileg jól megalapozott és a gyakorlatban is bevált elemeit.  
Attitűd: Legyen nyitott a pedagógiai tevékenységet folytató civil szervezetek értékrendje iránt, lássa meg a fejlődés lehetőségeit a civil szervezetek és az oktatási intézmények együttműködésében. A problémás gyermekek nevelésének hatékonyabbá tétele érdekében jusson el addig a felismerésig, hogy néhány civil szervezettől is segítséget lehet kérni  bizonyos problémák kezelésében, enyhítésében.  
Felelősség, autonómia:  Érezzen felelősséget a civil szervezetekkel való együttműködést megalapozó bizalom létrejöttéért, legyen képes felelősségteljesen megítélni a pedagógiai tevékenységet folytató civil szervezetek szakmaiságának megbízhatóságát.</t>
  </si>
  <si>
    <t>Knowledge: Students have modern and up-to-date knowledge about organisations and civil initiatives performing education, co-operating with educational institutions, and gathering certain representatives of parents. 
Ability: In the course of teaching, students are able to adopt and adapt in their work the theoretically established and practically successful elements of methodological culture of organisations specialised in non-formal education. 
 Attitude: Students are open to the scale of values of civil organisations performing pedagogical work; able to see the opportunities in the co-operation between civil organisations and educational institutions. In the interest of making problem children’s education more efficient, students realise that they may also ask some civil organisations for help in handling and easing certain problems.  
Responsibility, autonomy: Students feel the responsibility for the formation of trust founding the co-operation with civil organisations; and, with due responsibility, are able to judge the professional reliability of civil organisations performing pedagogical work.</t>
  </si>
  <si>
    <t>Tudás: Alapvető ismeretei vannak a pedagógia területén, a pszichológiai nevelésben, oktatásban az emberi kapcsolatokról. Érti a tanulóval, pedagógussal, szakmai vezetővel, illetve partnerekkel való kommunikáció alapelveit, az együttműködés törvényszerűségeit. 
Képesség: Rendelkezik együttműködési és kommunikációs képességgel, az elvégzett tevékenységek értékelésének, önértékelésének képességével, fejlett a reflektív kompetenciája.
Attitűd: Munkája során problémaérzékeny, reflektív, elfogadja, hogy a hibázás a tanulás, a továbblépés erőforrása lehet. 
Autonómia: Döntéseit kompetenciáinak reális ismeretében, felelősségének tudatában határozza meg.</t>
  </si>
  <si>
    <t>Knowledge: Students have basic knowledge in the fields of pedagogy, psychology and connected to the human relationships. Students comprehend the basic rules of professional communication with pupils, teachers, experts and other partners. 
Ability: Students have communication  and cooperation skills and the ability to evaluate the activities performed, and to do self-esteem. They have advanced reflective competence.
Attitude: During their work, students are problem-oriented, reflective. They agree that making mistakes is a source of being able to learn. 
Autonomy:  Students make their decisions in the real knowledge of their competences and responsibility.</t>
  </si>
  <si>
    <t xml:space="preserve">Tudás: Szilárd, sokoldalú ismeretei vannak a tanulás témakörében, a tanulói teljesítmény mérése terén. 
Képesség: Képes a tanulókhoz és a környezethez alkalmazkodó, adaptív pedagógiai megoldások azonosítására és alkalmazására. A tanítás és tanulás szereplőinek segítséget adni feladataik ellátásához, szakmai repertoárjából ki tudja választani az adott esetben releváns megoldást, s azt személyre szólóan megtervezni, az adott tanulócsoporthoz illeszkedően alkalmazni. Mérlegelni képes önállóságának szintjét. 
Attitűd: Tudatos a tanulás és tanítás támogatásában, méltányosság szemléletével képes azonosulni, képviseli az egész életen át tartó tanulás és tudásmegosztás szükségességét, reflektív, kritikus. 
Autonómia: Döntéseit kompetenciáinak reális ismeretében, felelősségének tudatában hozza meg. </t>
  </si>
  <si>
    <t>Tudás: tájékozott a szakmájához kapcsolódó kompetenciákról és az egyes munkavállalóval szembeni elvárásokról. 
Képesség: képes a munkavállalói kulcskompetenciáknak megfeleni, képes az önképzésre.                                              Attitűd: Képviseli az egész életen át tartó tanulás szükségességét, a kulcskompetenciák meglétének fontosságát.                           Autonómia és felelősség: döntéseit kompetenciáinak reális ismeretében, felelősségének tudatában hozza meg.</t>
  </si>
  <si>
    <t>Tudás: tájékozott a  hatékony tanulási technikák, módszerek  elsajátításának területén.                                                           Képesség: képes a tanulók tanulási folyamatát támogatni, segíteni.   
Attitűd: munkája során problémaérzékeny, igyekszik mások segítésére a tanulási folyamatban.                                                   Autonómia és felelősség: munkaköréhez mérten önállóan és felelősséggel végzi munkáját.</t>
  </si>
  <si>
    <t>Knowledge: Students are well-informed of the acquisition of efficient learning techniques and methods.                                                           
Ability: Students are able to support and help their students’ learning process 
Attitude: During their work, students are problem-oriented, and strive to assist others in the learning process.  
Autonomy and responsibility: Within the limits of their scopes, students work independently and with responsibility.</t>
  </si>
  <si>
    <t xml:space="preserve">Tudás: A hallgatók ismerik az erkölcsfilozófia és az etika alapfogalmait, fő irányzatait.
Képesség: Erkölcsfilozófiai és etikai ismereteiket képesek adaptív módon alkalmazni a nevelő munkában.
Attitűd: Személyiségüket előítélet-mentesség, tolerancia, szociális érzékenység és segítő attitűd jellemzi.
Felelősségvállalás: Felelősséget vállalnak munkájuk során hozott etikai döntéseikért és következményeiért.
</t>
  </si>
  <si>
    <t xml:space="preserve">Knowledge: Students know the strategies and methods of learning.  
Ability: Students are able to assist those involved in teaching and learning in performing their tasks.                                                  
Attitude: Students are in favour of sharing knowledge, and life-long learning.  
Autonomy and responsibility: Under a teacher’s supervision, students carry out their tasks individually.            </t>
  </si>
  <si>
    <t xml:space="preserve">Tudása:  Ismeri a kiemelt figyelmet igénylő tanulók kategóriáit, a  különleges bánásmódhoz való jog fogalmát, tartalmát. Tudja e tanulói csoportok sajátosságait, a velük való pedagógiai foglalkozás elveit, módszereit.  
Képességei:                                                           képes a különleges bánásmódhoz igazodó egyéni fejlesztési, tanulásszervezési  és értékelési  formák alklalmazására.
Attitűdje:  Érzékeny a tanulók speciális szükségleteire, empátiával, toleranciával viszonyul e tanulókhoz.  
Autonómiája és felelőssége: Felelősséggel jár el a kiemelt figyelmet igényló tanulók érdekében, szakmai fórumokon felelősen képviseli nézeteit. </t>
  </si>
  <si>
    <t xml:space="preserve">Tudása: Ismeri a felnövekvő nemzedékek társadalmi beilleszkedését, szocializációját biztosító intézmények funkcióváltozásainak főbb történelmi tényeit és folyamatát.
Érti az együttműködés és társas kapcsolatok szerepét és társadalmi kohézió és közjó szolgálatában, azonosítja és értelmezi ebben a pedagógiai segítő szerepét.
Képességei: Képes a köznevelési vagy más tanulást szolgáló jogszerű működéséhez hozzájárulni, közreműködik a szervezet céljainak megvalósításában, s maga is alakítja azt.
Attitűdje: Együttműködése bizalomalapú, nyitott az inklúzió és az adaptivitás szemléleteire.
Fontosnak tartja szakmai munkájában a társadalmi egyenlőtlenségekből fakadó problémák figyelembe vételét, és magáévá teszi a méltányosság szemléletét.
Autonómia és felelősség: A nevelési tevékenységgel együttműködő társ-szakterületen végzendő feladatait- Kellő gyakorlat megszerzéséig- szakértői támogatás mellett végzi.
</t>
  </si>
  <si>
    <t>Knowledge: Students are familiar with and comprehend the characteristics of various educational systems and that of the adult education. Students are able to deal with and apply the main documents of the institutions. 
Ability: Students can analyze and compare the data collected during the observation, can analyze internal documents of institutions, can design and make interviews. Students are able to be moral, responsible, have organizational skills and are able to coordinate and collaborate. 
Attitude: Students can cope with problems while working, are able to take responsibility. Students can be described with self-cognition and independence. 
Autonomy: Students make their decisions according to their skills and their responsibility.</t>
  </si>
  <si>
    <t xml:space="preserve">Tudás: Alapvető ismeretekkel rendelkezik a köznevelési intézmények szabályozási és működési elveiről.
Képesség: Feladatainak elvégzésekor képes figyelembe venni és értelmezni a működést meghatározó jogi dokumentumokat, képes hozzájárulni a köznevelési intézmények jogszerű működéséhez.
Attitűd: Elfogadja az intézményi működést biztosító erőforrásokkal való hatékony gazdálkodás fontosságát.
Autonómia, felelősség: Szakmai felkészültsége alapján ügyviteli, ügyiratkezelési területen önállóan lát el feladatokat.   </t>
  </si>
  <si>
    <t xml:space="preserve">Tudás: Ismeri és érti a köznevelési intézményrendszer, az iskolarendszeren kívüli felnőttképzés sajátosságait. Alkalmazás szinten ismeri a legfontosabb dokumentumok funkcióját. 
Képesség: Képes a megfigyelési adatok egyszerű elemzésére, összehasonlítására, az intézmények belső dokumentumainak elemzésére, interjú megtervezésére, felvételére. Képes etikus magatartást, felelősséget, szervezőképességét, irányítási és együttműködési képességét tanúsítani. 
Attitűd: Attitűdjét problémaérzékenység, felelősségtudat, önismeret erősítése, önállóság jellemzi. 
Autonómia: Tevékenységeit reális önismerettel, felelősségtudattal végzi.
</t>
  </si>
  <si>
    <t>Tudás: Ismeri a különböző iskolai és iskolán kívüli nevelési és oktatási formációk, modellek lényegét. 
Képesség: Képes tapasztalati és tudományos érveket felsorakoztatni az iskolai és iskolán kívüli nevelési-oktatási modellek alkalmazi lehetőségei kapcsán. 
Attitűd: Nyitott az iskolán kívüli nevelési-oktatási színterek irányában. 
Autonómia és felelősség: Felelősen foglalkozik a rá bízott kiskorú gyermekekkel, akár iskolai, akár iskolán kívüli színtéren.</t>
  </si>
  <si>
    <t xml:space="preserve">Tudás: Ismerje a NAT és más szabályzó dokumentumok indítványait és előírásait a dráma iskolai alkalmazására. Váljon a kifejezés és az önkifejezés drámán belüli lehetőségeinek alapos ismerőjévé, legyen tisztában a mímes, szöveges improvizációk fantáziafejlesztő és önbizalomnövelő hatásával, valamint a bizalomjátékok empátia és tolerancia fejlesztését szolgáló szerepével. 
Képesség: Váljon képessé a hallgató a helyi tantervben, tanmenetben, óravázlatban adekvát módon és helyen alkalmazni a drámát mint tartalmat és/vagy mint tanítási-nevelési módszert. Váljon képessé továbbá arra is, hogy játékos módon, a drámapedagógia eszközeivel megközelíthesse, bevonhassa a tanórai tevékenységekbe a nehezen kezelhető, speciális magatartási problémákkal küzdő, esetleg túlzottan introvertált gyerekeket. 
Attitűd: Legyen elkötelezett a drámapedagógia nevelői-oktatói alkalmazása iránt. Legyen képes meggyőzni másokat is a drámás foglalkozások fejlesztő hatásáról, pedagógiai értékéről. Tartsa tiszteletben a különböző habitusú tanulók drámás módszerekhez való viszonyát, fogadja el, hogy a diákok nem mindegyike hajlandó a drámás mozzanatokban aktívan részt venni, ezért elemzési és megfigyelési szempontok meghatározásával adjon lehetőséget az introvertált tanulóknak is együttműködésre.
Felelősség, autonómia: Érezze át a drámás játékokba bevont tanulók által vállalt szereplési „kockázat” komolyságát, igyekezzen olyan irányba terelni a drámás foglalkozások (különösen az improvizációk) menetét, amely a tanulók önbizalmának az erősítéséhez, nem pedig a gyengüléséhez vezethet. Vállaljon felelősséget a drámás órákon kialakuló tanulói konfliktusokért, igyekezzen ezekben a helyzetekben rávezetni a diákokat a kulturált konfliktuskezelési eljárásokra. Tanulja meg, hogy a drámás technikák folyamatos vagy hangsúlyosabb alkalmazására a szülőkkel és az iskolavezetővel történő egyeztetés után kerülhet sor, s természetesen minden egyes ilyen jellegű foglalkozáson biztosítania kell a tanulók számára a drámás játékokban való részvétel önkéntességét. </t>
  </si>
  <si>
    <t xml:space="preserve">Tudása: Érti az együttműködés és társas kapcsolatok szerepét és társadalmi kohézió és közjó szolgálatában, azonosítja és értelmezi ebben a pedagógiai segítő szerepét.
Képességei: Feladatainak elvégzésekor képes figyelembe venni a köznevelési, a civil intézmények, a nevelési rendszerek társadalmi kontextusát és az itt észlelt sajátosságoknak megfelelő adekvát gyakorlatot alkalmazni, vagy a meglévőhöz alkalmazkodni.
Attitűdje:Együttműködése bizalomalapú, nyitott az inklúzió és az adaptivitás szemléleteire.
Képviseli az együttműködés fontosságát, a közjó szolgálatát.
Autonómia és felelősség: A nevelési tevékenységgel együttműködő társ-szakterületen végzendő feladatait- Kellő gyakorlat megszerzéséig- szakértői támogatás mellett végzi.
</t>
  </si>
  <si>
    <t xml:space="preserve">Tudás: Érti a jelenkori mikro- és makrotársadalom, valamint a köznevelési intézmények közötti alapvető összefüggéseket. Képesség: Képes a köznevelési intézmények társadalmi kontextusát figyelembe venni, közreműködik a szervezet céljainak megvalósításában.
Attitűd: képviseli, hogy egy tudásintenzív szervezet működése tagjainak felőssége.
Autonómia és felelősség: önálló döntéseket hoz meghatározott munkafolyamatok megvalósítási módját, pl. időzítését illetően.    </t>
  </si>
  <si>
    <t xml:space="preserve">Tudás: Ismeri a különböző nevelési színterek szerepét a személyiségfejlődésben. Érti a nevelési színterek komplex hatásrendszerét, rendelkezik a kapcsolattartáshoz megfelelő módszertani felkészültséggel. 
Képesség: Képes a nevelési szituációk kritikus,  különböző szereplők nézőpontját figyelembe vevő értelmezésére. Képes a nevelési jelenségek, problémák szisztematikus, megalapozott megismerésére. Képes vizsgálati adatai kezelésének etikai, jogi szabályait betartva elemzést értékelést végezni. 
Attitűd: Attitűdjét a személyre szabott fejlesztés elvével azonosulás jellemzi. A nevelési célok megvalósításában humánus, megértő, elfogadó, hiteles segítő. 
Autonómia: Döntéseit kompetenciáinak reális ismeretében, felelősségének tudatában határozza meg. </t>
  </si>
  <si>
    <t xml:space="preserve">Tudás: Alapvető ismeretei vannak a pedagógiai folyamatok reflektív elemzéséről, értelmezéséről.
Képesség: Az elvégzett tevékenységek értékelése során reflektív gondolkodása fejlett, képes tevékenységének és önmagának reflektív elemzésére.
Attitűd: munkája során a gyakorlat és az elmélet által felkínált lehetőségeket reflektív módon mérlegeli, felismeri egyéni erősségeit, gyengeségeit, autonómia.
Felelősség: támogatás mellett végzett feladataiért felelősséget vállal, reflekív szemlélet jellemzi a mindennapi pedagógiai tevékenységét </t>
  </si>
  <si>
    <t>Knowledge: Students have comprehensive, systematic knowledge of pedagogical evaluation, knowledge of the development of education and learning, and major international trends in teaching and education innovations.
Ability: Students are able to search for and collect resources while considering (based on relevant criteria) international trends in research, development and innovation in education and training. They can use terminology confidently.
Attitude: They consider it important to pay attention in their professional work to the problems arising from social inequalities.They embrace the attitude of equity, are open to the pursuit of international and domestic educational trends, and are committed to professional self-development. 
Autonomy and responsibility: They take responsibility for self-development and reflection.</t>
  </si>
  <si>
    <t xml:space="preserve">Tudás: Átfogó, rendszerezett ismeretek a pedagógiai értékelésről, ismeri az oktatás-képzés, a tanulás fejlesztése, illetve a tanítással, neveléssel kapcsolatos innovációk főbb nemzetközi trendjeit.
Képesség: Képes források felkutatására és összegyűjtésére a nevelés-oktatás-képzés terén folyó kutatások, fejlesztések, innovációk nemzetközi trendjeit figyelembe véve (releváns szempontok alapján), szaknyelv biztonságos használata.
Attitűd: Fontosnak tartja szakmai munkájában a társadalmi egyenlőtlenségekből fakadó problémák figyelembe vételét, és magáévá teszi a méltányosság szemléletét, nyitott a nemzetközi és a hazai neveléstudományi trendek követésében, elkötelezett szakmai önfejlesztésében.
Autonómia és felelősség:önfejlődésért és reflexióért való felelősségvállalás.
</t>
  </si>
  <si>
    <t>Tudás: Ismeri a különböző tanulói csoportok heterogenitásának jellemzőit, tisztában van az eltérő társadalmi hátterű, eltérő tanulási utakon érkező gyermekek, fiatalok nevelésének, oktatásának különböző lehetőségeivel. Képesség: Képes hatékonyan közreműködni a köznevelési intézményekben felmerülő pedagógiai asszisztensi feladatok ellátásában, tervezésében, szervezésében. El tud végezni tanulási-tanítási célokra, folyamatokra és eredményekre irányuló részelemzést. Együttműködés során képes az életkori, társadalmi különbségekre tekintettel lenni. Attitűd: Tudatos a tanulás és tanítás támogatásában, a nevelési célok megvalósításában humánus, megértő, elfogadó, hiteles segítő. 
Autonómia: Döntéseit kompetenciáinak reális ismeretében, felelősségének tudatában határozza meg.</t>
  </si>
  <si>
    <t xml:space="preserve">Tudása:                                                               Ismeri az adaptív iskola  koncepcióját, fő elveit.Tudja az adaptív szemlélet hátterét: a tanulókra való odafigyelés, a tanulás segítésének és a közösségi élmények szükségességét. Ismeri a jó gyakorlatokat.                          Képességei:                                            Képes a tanulói szükségletek felismerésére, a reflektív szemléletre, innovációra.                         Attitűdje:                                                                                                                   Rendelkezik az egyéni  problémák iránti érzékenységgel, melynek érdekében folyamatos módszertani megújulásra képes. 
Autonómiája és felelőssége:                   Felelősséggel képviseli szakmai nézeteit szakmaközi együttműködés során is.   </t>
  </si>
  <si>
    <t>Tudás: Ismeri a személyiségfejlődés alapvető tényeit, megfelelő önismerettel rendelkezik, ismeri a tanulási stratégiáit, módszereit.                                                 Képesség: Fejlett a reflektív kompetenciája, önértékelésének képessége.                                              Attitűd: Képviseli az egész életen át tartó tanulás szükségességét, önképzés, önmegvalósítás.                                  Autonómia és felelősség: Döntéseit kompetenciáinak reális ismeretében, felelősségének tudatában hozza meg.</t>
  </si>
  <si>
    <t>Knowledge: Students understand the context of Pedagogy assessment, are informed about institutional self-evaluation methods. 
Ability: They are able to get informed online from (foreign language) "Productive school research" project report, to analyze professional problems, to argue (using argument techniques), to develop cooperative learning technique (professional mosaic) 
Attitude: Students are interested in following international education and research trends, and strive to develop skills doing so. 
Autonomy, responsibility: Following the instructions of professional leaders or teachers, students carry out institutional evaluation task individually.</t>
  </si>
  <si>
    <r>
      <t>Tudás: A pedagógiai értékelés témakörét összefüggésében látja át, tájékozott az intézményi önértékelés gyakorlatáról. Képesség: Képes online tájékozódás (idegen nyelvű) "</t>
    </r>
    <r>
      <rPr>
        <i/>
        <sz val="11"/>
        <color indexed="8"/>
        <rFont val="Arial"/>
        <family val="2"/>
        <charset val="238"/>
      </rPr>
      <t>Eredményes iskola-kutatás"</t>
    </r>
    <r>
      <rPr>
        <sz val="11"/>
        <color indexed="8"/>
        <rFont val="Arial"/>
        <family val="2"/>
        <charset val="238"/>
      </rPr>
      <t xml:space="preserve"> projekt beszámoló alapján, szakmai problémák elemzésére, érvelésre (vita-technikák alkalmazása), koopetatív tanulási technika fejlesztésére (szakértői mozaik).                                     Attitűd: Nyitott a nemzetközi neveléstudományi és kutatási trendek követésére, törekszik ehhez saját erőforrásait fejleszteni. 
Autonómia, felelősség: az intézményi önértékelés rendszerében szakmai vezető, pedagógus megbízása alapján tevékenységét önállóan végzi.           </t>
    </r>
  </si>
  <si>
    <t xml:space="preserve">Tudás: A hallgatók strukturált társadalmi/romológiai ismeretekkel rendelkeznek. 
Képesség:   Romológiai ismereteiket képesek adaptív módon alkalmazni a munkájukban. 
Attitűd:Személyiségüket előítélet-mentesség, tolerancia, szociális érzékenység, multikulturális szemlélet és segítő attitűd jellemzi.
Felelősségvállalás: 
Közösségi és társadalmi felelősségérzettel rendelkeznek.
</t>
  </si>
  <si>
    <t>Knowledge: Students know and comprehend the characteristics and basic relations of educational institutions. Students can communicate efficiently. 
Ability: Students can analyse and compare simple data of observation, and the internal documents of institutions. Students are able to behave morally as observers/participants, they are able to take responsibility and have organisational skills, as well. 
Attitude: Students are flexible, creative in unexpected situations and have problem solving skills. 
Autonomy: While carrying out their activities, students are able to take responsibility considering their self-knowledge.</t>
  </si>
  <si>
    <t>Tudás: Ismeri és érti a köznevelési intézményrendszer sajátosságait, alapvető összefüggéseit. Értő módon alkalmazza a kommunikáció alapelveit. 
Képesség: Képes a megfigyelési adatok egyszerű elemzésére, összehasonlítására, az intézmények belső dokumentumainak tanulmányozására. Képes a megfigyelő/résztvevő szerepkörrel összefüggő etikus magatartásra, felelősségtudattal, szervezőképességgel rendelkezik. 
Attitűd: Attitűdje rugalmas, kreatívan reagál váratlan helyzetekre, problémaérzékeny. Autonómia: Tevékenységeit reális önismerettel, felelősségtudattal végzi.</t>
  </si>
  <si>
    <t xml:space="preserve">Knowledge: Students are familiar with various forms of out-of classroom activies in the spare time, and are acquainted with basic regulations and conditions of the organisation of these activities . 
Ability: Students are able to cooperate with their partners to carry out creative activities. Students can be described as thoughtful, deliberate, initiative, creative people and  they are able to organize their activities according to regulations. Attitude: Students are sensitive, tolerant, determined and are able to take responsibility.  
Autonomy: Students make decisions according to their skills and responsibilities. </t>
  </si>
  <si>
    <t xml:space="preserve">Tudás: Ismeri a szabadidős tevékenység, tanórán kívüli nevelés változatos formáit, az alapvető rendezvényszervezési feltételeket, szabályokat. 
Képesség:Képes társakkal együttműködve alkotó tevékenységet végezni. Megfontolt, előrelátó magatartás, szabálykövető viselkedés, kezdeményezőkészség és ötletgazdagság jellemzi. 
Attitűd: Attitűdjét érzékenység, tolerancia, igényesség, határozottság, felelősségtudat jellemzi. 
Autonómia: Döntéseit kompetenciáinak reális ismeretében, felelősségének tudatában határozza meg.              </t>
  </si>
  <si>
    <t xml:space="preserve">Tudás: A hallgató ismerje meg a szabadidő-szervezés pedagógiai aspektusait, a különböző életkori csoportok (kisiskolás, serdülő) szabadidős tevékenységrendszerének a specifikumait. 
Képesség: Váljon képessé a játéktevékenység mint nevelési eszköz tudatos alkalmazására, valamint a gyermekek/serdülők játékával kapcsolatos döntések meghozatalára. Váljon képessé az igényes szabadidőeltöltést jelentő tevékenységek népszerűsítésére, találja meg az erre alkalmas módszereket. 
Attitűd: Legyen elkötelezett a gyermekek szabadidő-kultúrájának fejlesztése iránt, támogassa a személyiségformáló, tartalmas szabadidő-felhasználást célzó projekteket, programokat.  
Felelősség, autonómia: Tanulja meg, hogy felelősséggel tartozik diákjaiért abban a tekintetben is, hogy azok értelmes és hasznos tevékenységgel töltsék a szabadidejüket. Tanulja meg bevonni a szülőket is a gyermekek szabadidő-kultúrájának fejlesztésébe. </t>
  </si>
  <si>
    <t xml:space="preserve">Tudás: A hallgató átlátja a pedagógiai kommunikáció minőségét meghatározó tényezőket, és tisztában van a tanórai kommunikáció zavarainak lehetséges forrásaival. Ismeri a saját tanári beszédmódjának, szókincsének és kommunikációs technikáinak fejlesztési lehetőségeit, folyamatosan odafigyel arra, hogy megfeleljen a hivatásos beszélőkkel szemben támasztott elvárásoknak. Ismeri azokat a szempontokat, amelyek segítségével szakmailag korrekten elemezni tudja saját nevelői kommunikációját. 
Képesség: A hallgató képes magabiztosan irányítani kommunikációs helyzeteket, helyesen és sikeresen alkalmazza a pedagógiai konfliktuskezelés elméletben megismert technikáit, eljárásait. Képes felismerni és megszüntetni a pedagógiai kommunikáció zavarait, át tudja írni a helytelen kommunikációs szerepleosztásokat, „forgatókönyveket”. 
Attitűd: A hallgató nyitott és érzékeny a kommunikációkutatás új felfedezéseinek, megállapításainak befogadására, eredményesen beépíti saját kommunikációjába az új eredményekből leszűrhető és a helyzetéhez adaptálható technikai elemeket. Határozottan felvállalja a pozíciójából adódó kommunikátori modell szerepet,  s minden verbális és nonverbális megnyilvánulásával törekszik a hiteles, kongruens tanár eszményének megközelítésére. 
Felelősség, autonómia: A hallgató belátja és felismeri a pedagógus fokozott mértékű felelősségét és kulcsszerepét diákjai kommunikációs kompetenciáinak kibontakoztatásában. Belátja azt is, hogy a családi háttérből adódó kommunikációs hiányosságok feltárása és ennek megfelelően a szülők kommunikációs hibáira való rávilágítás nélkül ilyen irányú fejlesztő munkája nem lesz teljes. Felelősséget érez az őszinte, de tapintatos véleménynyilvánítás és kifinomult vitakultúra megismertetéséért is.  </t>
  </si>
  <si>
    <t xml:space="preserve">Knowledge: Students comprehend the factors determining the quality of pedagogical communication, and are aware of the possible sources of interference in classroom communication. Students know the possibilities of improving their own ways of speech while teaching, vocabulary, and communicational techniques;they keep paying attention to meet the requirements set out on professional speakers. Students know the criteria helping them in professionally analysing their own educational communication. 
Ability: Students are able to confidently manage communicational situations; they correctly and successfully use their techniques and processes learnt from the theory of pedagogical conflict management. Students are able to recognise and eliminate the interference in pedagogical communication; rewrite the incorrectly cast roles in communication (”scenarios”). 
Attitude: Students are sensitive and open to adopt the new findings and statements of communicational research; successfully integrate the special elements that may be deduced from such new results and be adapted to their situations.  Students are determined to take the model as communicator - which comes from their position; and try to approach the idea of the credible and congruent teacher through all their verbal and non-verbal kinds of communication. Responsibility, autonomy: Students accept and recognise the teachers’ increased responsibility and key importance in developing their schoolchildren’s communicational competences. Moreover, students also accept that their work of that kind will not be complete without the exploration of communicational insufficiencies deriving from the family background, and as a consequence, pointing out to the mistakes/errors of parental communication. Students feel responsibility for leading schoolchildren into the culture of sophisticated dispute, and the sincere but tactful way of expressing our opinion. </t>
  </si>
  <si>
    <t xml:space="preserve">Knowledge: Students have basic knowledge of human relationships in the fields of pedagogy, psychology and education. Students understand the basic regulations and laws of cooperation in professional communication with pupils, teachers, experts and other partners. 
Ability: Students can communicate and cooperate, and assess the activities carried out, to self-esteem and have advanced reflective competence. 
Attitude: Students can focus on problems while working and make reflections, and they know that making mistakes is a step forward in the learning process. 
Autonomy: Students make decisions according to their skills and responsibilities. </t>
  </si>
  <si>
    <t>Tudás: Alapvető ismeretei vannak a pedagógia területén, a pszichológiai nevelésben, oktatásban az emberi kapcsolatokról. Érti a tanulóval, pedagógussal, szakmai vezetővel, illetve partnerekkel való kommunikáció alapelveit, az együttműködés törvényszerűségeit. 
Képesség: Rendelkezik együttműködési és kommunikációs képességgel, az elvégzett tevékenységek értékelésének, önértékelésének képességével, fejlett a reflektív kompetenciája. Attitűd: Munkája során problémaérzékeny, reflektív, elfogadja, hogy a hibázás a tanulás, a továbblépés erőforrása lehet. 
Autonómia: Döntéseit kompetenciáinak reális ismeretében, felelősségének tudatában határozza meg.</t>
  </si>
  <si>
    <t xml:space="preserve">Tudás: Ismeri az eredményes tanulás és a tanítás stratégiáit, módszereit.
Képesség: Képes a tanítás és tanulás szereplőinek segítséget adni feladataik ellátásához.
Attitűd: Képviseli az egész életen át tartó tanulás szükségességét, elfogadja, hogy a jobb eredmények együttműködésben születnek.
Autonómia, felelősség: iskoláskorúak tanulási tevékenységét segíti, támogatja szakmai vezető megbízása alapján, önállósága, felelősségvállalása korlátozott.     </t>
  </si>
  <si>
    <t xml:space="preserve">Tudás: Átfogó tájékozottság a mikro szintű pedagógiai értékelésről, tájékozott innovatív pedagógiai értékelési módokban. 
Képesség: képes előzetes tudása, nézetei kritikai elemzésére, átstrukturálására, egyszerű empirikus vizsgálat önálló kivitelezésére, önszabályozó tanulási stratégiájának fejlesztésére. 
Attitűd: nyitott az inklúzió és az adaptivitás szemléleteire,                                                   elkötelezett az egyéni fejlesztés mellett. Autonómia, felelősség: kutatási, mérési feladatait korlátozott önállósággal végzi </t>
  </si>
  <si>
    <t>Knowledge: Students have complex understanding of micro level Pedagogy assessment, perception of innovative Pedagogy assessment methods. 
Ability: They are able to critically analyze and restructure their own prior knowledge and ideas, conducting simple empirical research individually, developing self-controlled learning strategy. Attitude: They are open to approaches of inclusion and adaptivity, committed to individual development. 
Autonomy, responsibility: They conduct research and measure tasks with a degree of independence.</t>
  </si>
  <si>
    <t xml:space="preserve">Tudás: A hallgató sajátítsa el mindazokat az ismereteket, amelyek segítségével az iskolai nevelés céljainak és értékvilágának elemzését, áttekintését el tudja végezni.  
Képesség: Alkalmazza magabiztosan az iskolai nevelésmetodika terminológiáját. Legyen képes feltárni az iskola és a kollégium működését meghatározó dokumentumok gyermekképét, értékpreferenciáit. 
Attitűd: Váljon nyitottá a hallgató az iskola bonyolult jelenségvilágának több szempontú, komplex vizsgálatára, váljon érdekeltté az iskola diszfunkcióinak redukálásában. 
Felelősség, autonómia: Vállaljon felelősséget az iskolában alkalmazott nevelési módszerekért, legyen képes pedagógiai érvekkel alátámasztani módszerválasztását, és önállóan korrigálni az esetleges nevelésmetodikai hibáit. </t>
  </si>
  <si>
    <t xml:space="preserve">Knowledge: Students acquire all the knowledge necessary to analyse and review the goals and value system of school education. 
Ability: Students are confident in applying the terminology of educational methodology used in schools. Students are able to explore child images and value preferences of documents determining the function of schools and students’ hostels. Attitude: Students are open to a multifaceted and complex examination of the complicated system of schools. Students are also interested in reducing the effect of dysfunctional features of schools. 
Responsibility, autonomy: Students take responsibility for the educational methods applied in schools; have pedagogical arguments in supporting their selection of methods; are able to correct the accidental methodological mistakes on their own. </t>
  </si>
  <si>
    <t xml:space="preserve">Tudás: Alapvető ismeretei vannak az óvodáskorú gyermekek szükségleteiről, testi-lelki fejlődésének sajátosságairól. Ismeri az óvoda, mint köznevelési intézmény törvényi szabályozását.                                   Képesség: Rendelkezik együttműködési, alkotó és kommunikációs képességgel, fejlett a reflektív kompetenciája. 
Attitűd: A nevelési célok megvalósításában humánus, megértő, elfogadó, hiteles segítő. Fontosnak tartja a társadalmi egyenlőtlenségekből fakadó problémák figyelembevételét.                                Autonómia és felelősség: Pedagógus megbízása alapján feladatait önállóan végzi, kiskorúak segítésekor felelőssége korlátozott, támogatása szükséges.                                    </t>
  </si>
  <si>
    <t xml:space="preserve">Knowledge: Students have basic knowledge about the needs of children of kindergarten age, as well as the characteristics of their physical-mental development. Students are aware of the legal regulations applying to the kindergarten as one of the institutions of public education. 
Ability: Students have the ability to co-operate, create, and communicate, and their reflective competence is of advanced level.
Attitude: In achieving the goals of education, students act as humane, understanding, tolerant, and trustworthy helpers. Students find it important to consider problems of social inequalities.
Autonomy and responsibility: Under the directions of a teacher, students perform tasks independently; when helping minors, students’ responsibility is limited and needs to be supported.                                    </t>
  </si>
  <si>
    <t>Tudás: Ismeri a magyar és nemzetközi padagógiai kutatások jelentős, kiemelkedő eredményeit, szakirodalmát. 
Képesség: Képes önállóan elemezni, vizsgálni a pedagógiai kutatások ereményeit.                                              Attitűd: Képviseli a tudomány és a kutatás önállóságának fontosságát.Érdeklődik a különböző kutatási eredmények iránt. Autonómia és felelősség: képes önállóan elemezni egy- egy kutatási eredményt, azeredmények elemzéséért felelősséget vállal.</t>
  </si>
  <si>
    <t>Knowledge: Students know the significant, outstanding results and literature of Hungarian and international pedagogical research.  
Ability: Students are able to independently analyse and examine the results of pedagogical research.                                              Attitude: They represent that science and research have to be autonomous. They are interested in various research results.
Autonomy and responsibility: Students are able to analyse research results independently; and they take responsibility for the analysis of such results.</t>
  </si>
  <si>
    <t>Tudás: Alapvető ismeretei vannak a neveléselmélet fogalmáról, vizsgálódási területeiről. Ismeri a nevelés tartalmi és módszertani jellegzetességeit.                                Képességei: Képes a  nevelés ( iskolai, iskolán kívüli)   során jelentekező problémahelyzetek azonosítására, adekvát módszerválasztásra. Rendelkezik együttműködési,  kommunikációs és önértékelési képességgel.                                       Attitüdje:  A  nevelési célok megvalósításában humánus, megértő, elfogadó, hiteles segítő.Nyitott a társadalmi változásokra reagáló pedagógiai technikák alkalmazására.                                      Autonómiája  és felelősség: Döntéseit kompetenciáinak reális ismeretében, felelősségének tudatában hozza meg.</t>
  </si>
  <si>
    <t>Knowledge: 
Students have basic knowledge about the notion of education theory and its study areas. They are familiar with the content and methodological features of education.                                                                                           Ability:
They are able to identify problem situations arising in education (in and outside school), and choose adequate method. They have cooperation, communication and self-assessment skills.                                                               Attitude: 
They are human, understanding, accepting, authentic assistants in the realisation of educational goals. They are interested in applying pedagogical techniques that respond to social change. 
Autonomy and responsibility: 
Their decisions are made with the realistic knowledge of their competences and being aware of their responsibility.</t>
  </si>
  <si>
    <t>Knowledge: Students have basic knowledge about developmental psychology. They know the features of different ages and know the main characteristics and principles of maturation and development features at different developmental periods. 
Ability: They can apply their knowledge about principles of developmental psychology and the knowledge about different ages.  
Attitude: They want to expand their knowledge and keep in mind most update results and methodological innovations of the discipline of developmental psychology.                                                                              Autonomy and responsibility: They take responsibility for their activities with children.</t>
  </si>
  <si>
    <t xml:space="preserve">Tudás: A hallgató ismeri a felnövekvő nemzedék szocializációját biztosító intézmények kialakulásának és funkcióváltozásainak folyamatát. Tisztában van a különböző történelmi korok pedagógiáját meghatározó társadalmi és gazdasági tényezőkkel, a férfiak és a nők nevelése közötti különbségek egyes korokra jellemző megnyilvánulásaival. Ismeri az egyes korok nevelésfilozófiáját megalapozó értékrendszereket, ideológiákat. Átlátja a tekintélyelvű politikai rendszerek, diktatúrák nevelési gyakorlatában megnyilvánuló egyoldalúságokat. 
Képesség: A hallgató képes a neveléstörténeti forrásokból rekonstruálni a különböző korok gyermekfelfogását, nevelési eszményét. Magabiztosan használja a neveléstörténetben megismert fogalmakat, szakkifejezéseket, képes átlátni és levezetni az egyes terminusok jelentésváltozásait. Képes tanulságokat meríteni az egyes kultúrák és korszakok nevelési hagyományaiból, s a pozitív tradíciók elemeit be tudja illeszteni a megváltozott feltételekhez adaptált formában a mai pedagógiai koncepciók rendszerébe. 
Attitűd: A hallgató a pedagógiai technicizmus és a pedagógiai naturalizmus történetének ismeretében egyaránt nyitott a konzervatív és a liberális nevelési eszmék értékvilágára. A reformpedagógiai irányzatok főbb képviselőinek és nézeteinek ismeretében elkötelezett a gyermekközpontú nevelés gyakorlata mellett. Képes józanul és a neveléstörténeti ismeretei által megalapozott kritikai távolságtartással viszonyulni a legújabb pedagógiai divatjelenségekhez, trendekhez. Az elmúlt korok oktatási egyenlőtlenségeiről szerzett tájékozottsága birtokában felismeri és helyteleníti azokat a tendenciákat, amelyek veszélyeztetik az esélyegyenlőség érvényesítésének lehetőségét a nevelés intézményes gyakorlatában. 
Felelősség, autonómia: A hallgató a pedagógiai irányzatok történetének ismeretében képes kialakítani magában azt a meggyőződést, hogy a gyermek és a felnőtt érdekei a nevelési folyamatban harmonikusan összeegyeztethetők. Történeti ismeretei alapján meg van győződve a nevelés szükségességéről, a normák és szabályok ésszerű érvényesítésének értelméről. Kiáll a politikafüggetlen és értékközpontú pedagógiai tevékenység feltételeinek biztosítása és a megfelelő keretek között értelmezhető nevelői szabadság érvényesülése mellett. </t>
  </si>
  <si>
    <t xml:space="preserve">Knowledge: Students know the processes of evolution and functional changes of institutions ensuring the socialisation of the new generation. Students are aware of the social and economic factors determining the pedagogy of various historical ages; and the age-specific manifestations regarding the difference between men’s and women’s education. Students know the ideologies and scales of values laying the foundation of educational philosophy of various ages. Students are able to see the bias displayed in the educational practice of autocratic political systems and dictatorships. 
Ability: Using sources of educational history, students are able to reconstruct the approaches to children and educational ideas typical of various ages. Students confidently use the concepts and terminology of educational history; comprehend and deduce the changes of meanings of certain terms. Students are able to draw morals from educational traditions of certain cultures and ages, and to embed the elements of positive traditions -  in a form adapted to the modified conditions -  into the system of today’s pedagogical conceptions. 
Attitude: Knowing the histories of pedagogical technical terms and pedagogical naturalism, students are open to both conservative and liberal educational scales of values. Knowing the main representatives and views of trends in reform pedagogy, students are committed to the practice of childcentric education. Along with critical judgement established by their knowledge about educational history, students have a sober approach to the latest styles and trends in pedagogy. Having been informed about the inequalities of the education of past ages, students recognise and disapprove of the tendencies endangering the realisation of equal opportunities in the practice of institutional education. 
Responsibility, autonomy: Knowing the history of pedagogical trends, students are able to form their conviction that children’s and adults’ interests may be harmonically reconciled in the process of education. Students’ historical knowledge has convinced them about the necessity of education, and about the sense of the reasonable realisation of norms and rules. Students speak up for providing the conditions of politically independent, and value-oriented pedagogical work; and for ensuring pedagogical freedom that may be interpreted in the appropriate framework. </t>
  </si>
  <si>
    <t xml:space="preserve">Tudás: Ismeri az önismerettel,  énképpel kapcsolatos fogalmakat. Tisztában van saját képességével, énképével. 
Képesség: Képes reális ön-és társismeretre. 
Attitűd: Nyított, fogékony, ugyanakkor kritikus magával és  másokkal szemben. Törekszik reális ön és emberismeretre. 
Autonómia   és felelősség: Felelősséget érez saját magával és másokkal szemben.     
</t>
  </si>
  <si>
    <t>Knowledge: Students know the definitions of self-knowledge and self-image. They have a clear view of their abilities and self-image. 
Ability: They have real self- and peer- knowledge. 
Attitude: They are open-minded and susceptible and at the same time critical with themselves and others. They strive for real self-knowledge and for knowledge of human nature.
Autonomy and responsibility: They feel responsible for themselves and for others.</t>
  </si>
  <si>
    <t xml:space="preserve">Knowledge: Students understand the development, structure, and correlations of the systems of Hungarian society and public educational institutions. 
Abilities: Students are able to understand the tasks of institutions; analyse the internal documents of those institutions from the pedagogical aspect. 
Attitude: While performing a task, students are problem-oriented, reflective, innovative, and empathic.                                                  Autonomy and responsibility: Under the directions of a professional (an instructor, teacher, etc.), students carry out tasks of related fields co-coperating with educational activities.                                                   </t>
  </si>
  <si>
    <t xml:space="preserve">Tudás: Érti a magyar társadalom, köznevelési intézményrenszerének kialakulását, felépítését, összefüggésrendszerét.                                             Képességei: Képes az intézmények feladatainak megértésére, képes az intézmények belső dokumentumainak pedagógiai alapú elemzésére.                                Attitűd: Munkája során problémaérzékeny, reflektív, innovatív, empatikus.                                                  Autonómia és felelősség: A nevelési tevékenységgel együttműködő társ-szakterületeken végzendő feladatait szakértői támogatás mellett végzi.                                                   </t>
  </si>
  <si>
    <t>Tudás: Ismeri a magyar és nemzetközi padagógiai kutatások jelentős, kiemelkedő eredményeit, szakirodalmát.  
Képesség: Képes önállóan elemezni, vizsgálni a pedagógiai kutatások ereményeit.                                              Attitűd: Képviseli a tudomány és a kutatás önállóságának fontosságát. Érdeklődik a különböző kutatási eredmények iránt.
Autonómia és felelősség: képes önállóan elemezni egy- egy kutatási eredményt, azeredmények elemzéséért felelősséget vállal.</t>
  </si>
  <si>
    <t>Knowledge: Students know the significant, outstanding results and literature of Hungarian and international pedagogical research. 
Ability: students are able to independently analyse and examine the results of pedagogical research.                                              Attitude: Students represent that science and research have to be autonomous. Students are interested in various research results.
Autonomy and responsibility: Students are able to analyse research results independently; and they take responsibility for the analysis of such results.</t>
  </si>
  <si>
    <t>Tudás: Ismeri elsősorban a köznevelési intézmények (óvoda, általános iskola, középfok, kollégium) és felnőttképzési intézmények szabályozását, működési elveit. 
Képesség: Képes hatékonyan közreműködni a köznevelési és más oktatási intézményekben felmerülő pedagógia asszisztensi feladatok ellátásában, tervezésében, szervezésében. El tud végezni tanulási-tanítási célokra, folyamatokra, eredményekre irányuló elemzéseket. 
Attitűd: Híve a tudásmegosztásnak, a folyamatos tanulásnak, képviseli, hogy egy tudásintenzív szervezet működése elsősorban a tagok felelőssége. 
Autonómia: Pedagógus, szakmai vezető megbízása alapján a rábízottakat és azok tevékenységét támogató feladatait önállóan, beszámolási és elszámolási kötelezettség mellett végzi. Kiskorúak segítésekor felelőssége korlátozott, pedagógia, szakmai vezető általi mentorálása, támogatása szükséges.</t>
  </si>
  <si>
    <t>Knowledge: Students know educational institutions (kindergartens, elementary schools, secondary schools, dormitories) and the adult educational institutions, furthermore their regulating and functional framework. 
Ability: Students are able to collaborate efficiently with others  to design, organize and carry out some tasks as pedagogical assistant in educational and adult educational institutions. Students are able to analyse data connected to teaching and learning aims, processes and results. 
Attitude: Students like to share knowledge, to learn permanently. Students agree that the responsibility of the operation of an institution with intensive learning is taken by its members. 
Autonomy: Students can carry out  their own tasks on their own with the support of a teacher, leader. Students can draft a summary of the tasks and results. If students help the infants, students have to take limited responsibility and there is a need for a mentor, as well.</t>
  </si>
  <si>
    <t xml:space="preserve">Knowledge: Students know the main tendencies of cultural and scientific progress in Europe; they are aware of the factors encouraging or inhibiting cultural and scientific innovations. Ability: Students confidently use the terminologies of cultural theory and philosophy of science; they are able to differentiate the pieces of work of high culture from those of mass culture. Attitude: Students are interested in the newest cultural and scientific achievements. Moreover, students have proper criticism when assessing the studies or articles written without profound scientific arguments.  
Responsibility, autonomy: In the research performed by students, they adhere to the ethics of science, and take responsibility for the validity of the data presented as the results of their research. </t>
  </si>
  <si>
    <t xml:space="preserve">Tudás: Ismerje az európai kultúra- és tudományfejlődés főbb tendenciáit, legyen tisztában a kulturális és a tudományos innovációkat serkentő és gátló tényezőkkel. Képesség: Használja magabiztosan a kultúraelmélet és a tudományfilozófia szaknyelvét, legyen képes a magas és a tömegkultúra alkotásainak megkülönböztetésére. 
Attitűd: Legyen érdeklődő a kultúra és a tudomány legújabb eredményei iránt, tudja megfelelő kritikával értékelni a tudományosan nem megfelelően alátámasztott tanulmányokat, cikkeket.  
Felelősség, autonómia: Tartsa magát az általa elvégzett kutatásokban a tudományetika alapelveihez, vállaljon felelősséget a kutatásai eredményeként felmutatott adatok hitelességéért. </t>
  </si>
  <si>
    <t xml:space="preserve">Tudás: ismeri a pedagógia alapfogalmait, alapvető ismeretei vannak a pedagógia interdiszciplináris kapcsolatairól. Ismeri a pedagógiai tervezés szintjeit, a tervezés elméletét. Tisztában van a hazai és nemzetközi mérési rendszerekkel. 
Képesség: képes a pedagógiai jellegű, nevelés, oktatás során keletkező problémák felismerésére, megfelelően képes a pedagógia szaknyelvét és alapfogalmait szóban és írásban használni. Meghatározza a nevelés céljait, feladatait és tartalmát, megtervezi, alakítja, elemzi és értékeli a pedagógiai folyamatot. Képes pedagógiai gyakorlatában a nevelés különböző színterein adaptív módon alkalmazni pedagógiai ismereteit. 
Attitűd: elfogadja, hogy az elmélet és gyakorlat kölcsönhatásban állnak, képviseli a tudomány és a kutatás önállóságának fontosságát. Autonómia, felelősség: felelőssége tudatában gondolkodik a nevelés, oktatás, képzés egységéről, a pedagógus személyiségfejlesztésben betöltött meghatározó szerepéről, reflektív.    </t>
  </si>
</sst>
</file>

<file path=xl/styles.xml><?xml version="1.0" encoding="utf-8"?>
<styleSheet xmlns="http://schemas.openxmlformats.org/spreadsheetml/2006/main">
  <fonts count="21">
    <font>
      <sz val="11"/>
      <color theme="1"/>
      <name val="Calibri"/>
      <family val="2"/>
      <charset val="238"/>
      <scheme val="minor"/>
    </font>
    <font>
      <sz val="11"/>
      <color theme="1"/>
      <name val="Garamond"/>
      <family val="1"/>
      <charset val="238"/>
    </font>
    <font>
      <b/>
      <sz val="14"/>
      <color theme="1"/>
      <name val="Calibri"/>
      <family val="2"/>
      <charset val="238"/>
      <scheme val="minor"/>
    </font>
    <font>
      <b/>
      <sz val="11"/>
      <color indexed="9"/>
      <name val="Arial"/>
      <family val="2"/>
      <charset val="238"/>
    </font>
    <font>
      <sz val="11"/>
      <color theme="1"/>
      <name val="Arial"/>
      <family val="2"/>
      <charset val="238"/>
    </font>
    <font>
      <b/>
      <sz val="11"/>
      <color theme="1"/>
      <name val="Arial"/>
      <family val="2"/>
      <charset val="238"/>
    </font>
    <font>
      <b/>
      <sz val="16"/>
      <color theme="1"/>
      <name val="Arial"/>
      <family val="2"/>
      <charset val="238"/>
    </font>
    <font>
      <i/>
      <sz val="11"/>
      <color theme="1"/>
      <name val="Arial"/>
      <family val="2"/>
      <charset val="238"/>
    </font>
    <font>
      <b/>
      <u/>
      <sz val="11"/>
      <color theme="1"/>
      <name val="Arial"/>
      <family val="2"/>
      <charset val="238"/>
    </font>
    <font>
      <sz val="11"/>
      <name val="Arial"/>
      <family val="2"/>
      <charset val="238"/>
    </font>
    <font>
      <b/>
      <sz val="11"/>
      <name val="Arial"/>
      <family val="2"/>
      <charset val="238"/>
    </font>
    <font>
      <sz val="11"/>
      <color rgb="FFFF0000"/>
      <name val="Arial"/>
      <family val="2"/>
      <charset val="238"/>
    </font>
    <font>
      <sz val="11"/>
      <color indexed="8"/>
      <name val="Arial"/>
      <family val="2"/>
      <charset val="238"/>
    </font>
    <font>
      <sz val="11"/>
      <color rgb="FF000000"/>
      <name val="Arial"/>
      <family val="2"/>
      <charset val="238"/>
    </font>
    <font>
      <sz val="11"/>
      <name val="Calibri"/>
      <family val="2"/>
      <charset val="238"/>
      <scheme val="minor"/>
    </font>
    <font>
      <sz val="9"/>
      <color theme="1"/>
      <name val="Arial"/>
      <family val="2"/>
      <charset val="238"/>
    </font>
    <font>
      <sz val="9"/>
      <name val="Arial"/>
      <family val="2"/>
      <charset val="238"/>
    </font>
    <font>
      <b/>
      <sz val="9"/>
      <name val="Arial"/>
      <family val="2"/>
      <charset val="238"/>
    </font>
    <font>
      <i/>
      <sz val="9"/>
      <name val="Arial"/>
      <family val="2"/>
      <charset val="238"/>
    </font>
    <font>
      <sz val="9"/>
      <color rgb="FFFF0000"/>
      <name val="Arial"/>
      <family val="2"/>
      <charset val="238"/>
    </font>
    <font>
      <i/>
      <sz val="11"/>
      <color indexed="8"/>
      <name val="Arial"/>
      <family val="2"/>
      <charset val="238"/>
    </font>
  </fonts>
  <fills count="8">
    <fill>
      <patternFill patternType="none"/>
    </fill>
    <fill>
      <patternFill patternType="gray125"/>
    </fill>
    <fill>
      <patternFill patternType="solid">
        <fgColor theme="4" tint="-0.499984740745262"/>
        <bgColor indexed="9"/>
      </patternFill>
    </fill>
    <fill>
      <patternFill patternType="solid">
        <fgColor theme="5" tint="0.59999389629810485"/>
        <bgColor indexed="64"/>
      </patternFill>
    </fill>
    <fill>
      <patternFill patternType="solid">
        <fgColor theme="0"/>
        <bgColor indexed="64"/>
      </patternFill>
    </fill>
    <fill>
      <patternFill patternType="solid">
        <fgColor theme="2" tint="-9.9978637043366805E-2"/>
        <bgColor indexed="64"/>
      </patternFill>
    </fill>
    <fill>
      <patternFill patternType="solid">
        <fgColor theme="0" tint="-0.14999847407452621"/>
        <bgColor indexed="64"/>
      </patternFill>
    </fill>
    <fill>
      <patternFill patternType="solid">
        <fgColor theme="4" tint="0.59999389629810485"/>
        <bgColor indexed="64"/>
      </patternFill>
    </fill>
  </fills>
  <borders count="7">
    <border>
      <left/>
      <right/>
      <top/>
      <bottom/>
      <diagonal/>
    </border>
    <border>
      <left style="thin">
        <color theme="0"/>
      </left>
      <right style="thin">
        <color theme="0"/>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medium">
        <color rgb="FFC0C0C0"/>
      </right>
      <top style="medium">
        <color rgb="FFC0C0C0"/>
      </top>
      <bottom style="medium">
        <color rgb="FFC0C0C0"/>
      </bottom>
      <diagonal/>
    </border>
  </borders>
  <cellStyleXfs count="1">
    <xf numFmtId="0" fontId="0" fillId="0" borderId="0"/>
  </cellStyleXfs>
  <cellXfs count="76">
    <xf numFmtId="0" fontId="0" fillId="0" borderId="0" xfId="0"/>
    <xf numFmtId="0" fontId="2" fillId="0" borderId="0" xfId="0" applyFont="1" applyAlignment="1">
      <alignment vertical="center" wrapText="1"/>
    </xf>
    <xf numFmtId="0" fontId="1" fillId="0" borderId="0" xfId="0" applyFont="1" applyAlignment="1">
      <alignment vertical="center" wrapText="1"/>
    </xf>
    <xf numFmtId="0" fontId="0" fillId="0" borderId="0" xfId="0" applyAlignment="1">
      <alignment vertical="center" wrapText="1"/>
    </xf>
    <xf numFmtId="0" fontId="3" fillId="2" borderId="1" xfId="0" applyFont="1" applyFill="1" applyBorder="1" applyAlignment="1">
      <alignment horizontal="center" vertical="center" wrapText="1"/>
    </xf>
    <xf numFmtId="0" fontId="3" fillId="2" borderId="1" xfId="0" applyFont="1" applyFill="1" applyBorder="1" applyAlignment="1">
      <alignment horizontal="center" vertical="center"/>
    </xf>
    <xf numFmtId="0" fontId="4" fillId="0" borderId="0" xfId="0" applyFont="1" applyAlignment="1">
      <alignment vertical="center" wrapText="1"/>
    </xf>
    <xf numFmtId="0" fontId="6" fillId="0" borderId="0" xfId="0" applyFont="1" applyAlignment="1">
      <alignment vertical="center" wrapText="1"/>
    </xf>
    <xf numFmtId="0" fontId="6" fillId="0" borderId="0" xfId="0" applyFont="1" applyAlignment="1">
      <alignment horizontal="left" vertical="center"/>
    </xf>
    <xf numFmtId="0" fontId="4" fillId="0" borderId="0" xfId="0" applyFont="1"/>
    <xf numFmtId="0" fontId="7" fillId="0" borderId="0" xfId="0" applyFont="1"/>
    <xf numFmtId="0" fontId="4" fillId="0" borderId="2" xfId="0" applyFont="1" applyBorder="1" applyAlignment="1">
      <alignment horizontal="left" vertical="top"/>
    </xf>
    <xf numFmtId="0" fontId="4" fillId="0" borderId="2" xfId="0" applyFont="1" applyBorder="1" applyAlignment="1">
      <alignment horizontal="left" vertical="top" wrapText="1"/>
    </xf>
    <xf numFmtId="0" fontId="5" fillId="0" borderId="2" xfId="0" applyFont="1" applyBorder="1" applyAlignment="1">
      <alignment horizontal="left" vertical="top" wrapText="1"/>
    </xf>
    <xf numFmtId="0" fontId="5" fillId="0" borderId="2" xfId="0" applyFont="1" applyBorder="1" applyAlignment="1">
      <alignment horizontal="left" vertical="top"/>
    </xf>
    <xf numFmtId="0" fontId="4" fillId="0" borderId="5" xfId="0" applyFont="1" applyBorder="1" applyAlignment="1">
      <alignment horizontal="left" vertical="top"/>
    </xf>
    <xf numFmtId="0" fontId="4" fillId="0" borderId="0" xfId="0" applyFont="1" applyBorder="1" applyAlignment="1">
      <alignment horizontal="left" vertical="top"/>
    </xf>
    <xf numFmtId="0" fontId="8" fillId="0" borderId="0" xfId="0" applyFont="1"/>
    <xf numFmtId="0" fontId="6" fillId="0" borderId="2" xfId="0" applyFont="1" applyBorder="1" applyAlignment="1">
      <alignment horizontal="center" vertical="center" wrapText="1"/>
    </xf>
    <xf numFmtId="0" fontId="4" fillId="0" borderId="0" xfId="0" applyFont="1" applyBorder="1" applyAlignment="1">
      <alignment vertical="center" wrapText="1"/>
    </xf>
    <xf numFmtId="0" fontId="7" fillId="0" borderId="2" xfId="0" applyFont="1" applyBorder="1" applyAlignment="1">
      <alignment horizontal="left" vertical="center"/>
    </xf>
    <xf numFmtId="0" fontId="10" fillId="3" borderId="2" xfId="0" applyFont="1" applyFill="1" applyBorder="1" applyAlignment="1">
      <alignment horizontal="left" vertical="top" wrapText="1"/>
    </xf>
    <xf numFmtId="0" fontId="9" fillId="3" borderId="2" xfId="0" applyFont="1" applyFill="1" applyBorder="1" applyAlignment="1">
      <alignment horizontal="left" vertical="top"/>
    </xf>
    <xf numFmtId="0" fontId="10" fillId="3" borderId="2" xfId="0" applyFont="1" applyFill="1" applyBorder="1" applyAlignment="1">
      <alignment horizontal="left" vertical="center" wrapText="1"/>
    </xf>
    <xf numFmtId="0" fontId="9" fillId="3" borderId="2" xfId="0" applyFont="1" applyFill="1" applyBorder="1" applyAlignment="1">
      <alignment horizontal="left" vertical="center"/>
    </xf>
    <xf numFmtId="0" fontId="9" fillId="3" borderId="2" xfId="0" applyFont="1" applyFill="1" applyBorder="1" applyAlignment="1">
      <alignment horizontal="left" vertical="center" wrapText="1"/>
    </xf>
    <xf numFmtId="0" fontId="11" fillId="3" borderId="2" xfId="0" applyFont="1" applyFill="1" applyBorder="1" applyAlignment="1">
      <alignment horizontal="left" vertical="center"/>
    </xf>
    <xf numFmtId="0" fontId="11" fillId="0" borderId="2" xfId="0" applyFont="1" applyBorder="1" applyAlignment="1">
      <alignment horizontal="left" vertical="top"/>
    </xf>
    <xf numFmtId="0" fontId="10" fillId="0" borderId="2" xfId="0" applyFont="1" applyBorder="1" applyAlignment="1">
      <alignment horizontal="left" vertical="top" wrapText="1"/>
    </xf>
    <xf numFmtId="0" fontId="9" fillId="0" borderId="2" xfId="0" applyFont="1" applyBorder="1" applyAlignment="1">
      <alignment horizontal="left" vertical="top"/>
    </xf>
    <xf numFmtId="0" fontId="4" fillId="0" borderId="0" xfId="0" applyFont="1" applyBorder="1" applyAlignment="1">
      <alignment horizontal="left" vertical="top" wrapText="1"/>
    </xf>
    <xf numFmtId="0" fontId="4" fillId="4" borderId="0" xfId="0" applyFont="1" applyFill="1" applyBorder="1" applyAlignment="1">
      <alignment vertical="center" wrapText="1"/>
    </xf>
    <xf numFmtId="0" fontId="1" fillId="0" borderId="0" xfId="0" applyFont="1" applyAlignment="1">
      <alignment horizontal="center" vertical="center" wrapText="1"/>
    </xf>
    <xf numFmtId="0" fontId="4" fillId="0" borderId="0" xfId="0" applyFont="1" applyBorder="1" applyAlignment="1">
      <alignment horizontal="center" vertical="center" wrapText="1"/>
    </xf>
    <xf numFmtId="0" fontId="4" fillId="0" borderId="0" xfId="0" applyFont="1" applyAlignment="1">
      <alignment horizontal="center" vertical="center" wrapText="1"/>
    </xf>
    <xf numFmtId="0" fontId="4" fillId="4" borderId="0" xfId="0" applyFont="1" applyFill="1" applyBorder="1" applyAlignment="1">
      <alignment horizontal="center" vertical="center" wrapText="1"/>
    </xf>
    <xf numFmtId="0" fontId="4" fillId="4" borderId="0" xfId="0" applyFont="1" applyFill="1" applyAlignment="1">
      <alignment horizontal="center" vertical="center" wrapText="1"/>
    </xf>
    <xf numFmtId="0" fontId="4" fillId="0" borderId="0" xfId="0" applyFont="1" applyFill="1" applyBorder="1" applyAlignment="1">
      <alignment horizontal="center" vertical="center" wrapText="1"/>
    </xf>
    <xf numFmtId="0" fontId="6" fillId="0" borderId="2" xfId="0" applyFont="1" applyBorder="1" applyAlignment="1">
      <alignment horizontal="left" vertical="center" wrapText="1"/>
    </xf>
    <xf numFmtId="0" fontId="3" fillId="2" borderId="1" xfId="0" applyFont="1" applyFill="1" applyBorder="1" applyAlignment="1">
      <alignment horizontal="left" vertical="center" wrapText="1"/>
    </xf>
    <xf numFmtId="0" fontId="4" fillId="0" borderId="0" xfId="0" applyFont="1" applyBorder="1" applyAlignment="1">
      <alignment horizontal="left" vertical="center" wrapText="1"/>
    </xf>
    <xf numFmtId="0" fontId="4" fillId="0" borderId="0" xfId="0" applyFont="1" applyAlignment="1">
      <alignment horizontal="left" vertical="center" wrapText="1"/>
    </xf>
    <xf numFmtId="0" fontId="1" fillId="0" borderId="0" xfId="0" applyFont="1" applyAlignment="1">
      <alignment horizontal="left" vertical="center" wrapText="1"/>
    </xf>
    <xf numFmtId="0" fontId="4" fillId="4" borderId="0" xfId="0" applyFont="1" applyFill="1" applyBorder="1" applyAlignment="1">
      <alignment horizontal="left" vertical="center" wrapText="1"/>
    </xf>
    <xf numFmtId="0" fontId="4" fillId="6" borderId="0" xfId="0" applyFont="1" applyFill="1" applyAlignment="1">
      <alignment vertical="center" wrapText="1"/>
    </xf>
    <xf numFmtId="0" fontId="0" fillId="6" borderId="0" xfId="0" applyFill="1" applyAlignment="1">
      <alignment vertical="center" wrapText="1"/>
    </xf>
    <xf numFmtId="0" fontId="4" fillId="6" borderId="0" xfId="0" applyFont="1" applyFill="1" applyAlignment="1">
      <alignment horizontal="left" vertical="top" wrapText="1"/>
    </xf>
    <xf numFmtId="0" fontId="0" fillId="7" borderId="0" xfId="0" applyFill="1" applyAlignment="1">
      <alignment vertical="center" wrapText="1"/>
    </xf>
    <xf numFmtId="0" fontId="0" fillId="7" borderId="0" xfId="0" applyFill="1" applyBorder="1" applyAlignment="1">
      <alignment vertical="center" wrapText="1"/>
    </xf>
    <xf numFmtId="0" fontId="14" fillId="7" borderId="0" xfId="0" applyFont="1" applyFill="1" applyAlignment="1">
      <alignment vertical="center" wrapText="1"/>
    </xf>
    <xf numFmtId="0" fontId="12" fillId="7" borderId="0" xfId="0" applyFont="1" applyFill="1" applyBorder="1" applyAlignment="1">
      <alignment vertical="center" wrapText="1"/>
    </xf>
    <xf numFmtId="0" fontId="4" fillId="5" borderId="0" xfId="0" applyFont="1" applyFill="1" applyAlignment="1">
      <alignment horizontal="left" vertical="top" wrapText="1"/>
    </xf>
    <xf numFmtId="0" fontId="4" fillId="7" borderId="0" xfId="0" applyFont="1" applyFill="1" applyAlignment="1">
      <alignment vertical="center" wrapText="1"/>
    </xf>
    <xf numFmtId="0" fontId="9" fillId="7" borderId="0" xfId="0" applyFont="1" applyFill="1" applyAlignment="1">
      <alignment vertical="center" wrapText="1"/>
    </xf>
    <xf numFmtId="0" fontId="4" fillId="0" borderId="2" xfId="0" applyFont="1" applyBorder="1" applyAlignment="1">
      <alignment horizontal="left" vertical="top"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9" fillId="3" borderId="3" xfId="0" applyFont="1" applyFill="1" applyBorder="1" applyAlignment="1">
      <alignment horizontal="left" vertical="center" wrapText="1"/>
    </xf>
    <xf numFmtId="0" fontId="9" fillId="3" borderId="4" xfId="0" applyFont="1" applyFill="1" applyBorder="1" applyAlignment="1">
      <alignment horizontal="left" vertical="center" wrapText="1"/>
    </xf>
    <xf numFmtId="0" fontId="6" fillId="0" borderId="2" xfId="0" applyFont="1" applyBorder="1" applyAlignment="1">
      <alignment horizontal="center" vertical="center" wrapText="1"/>
    </xf>
    <xf numFmtId="0" fontId="9" fillId="0" borderId="2" xfId="0" applyFont="1" applyBorder="1" applyAlignment="1">
      <alignment horizontal="left" vertical="top" wrapText="1"/>
    </xf>
    <xf numFmtId="0" fontId="9" fillId="3" borderId="2" xfId="0" applyFont="1" applyFill="1" applyBorder="1" applyAlignment="1">
      <alignment horizontal="left" vertical="top" wrapText="1"/>
    </xf>
    <xf numFmtId="0" fontId="9" fillId="0" borderId="2" xfId="0" applyFont="1" applyFill="1" applyBorder="1" applyAlignment="1">
      <alignment horizontal="left" vertical="top" wrapText="1"/>
    </xf>
    <xf numFmtId="0" fontId="4" fillId="4" borderId="0" xfId="0" applyFont="1" applyFill="1" applyAlignment="1">
      <alignment vertical="center" wrapText="1"/>
    </xf>
    <xf numFmtId="0" fontId="0" fillId="4" borderId="0" xfId="0" applyFill="1" applyAlignment="1">
      <alignment vertical="center" wrapText="1"/>
    </xf>
    <xf numFmtId="0" fontId="0" fillId="4" borderId="0" xfId="0" applyFill="1" applyBorder="1" applyAlignment="1">
      <alignment vertical="center" wrapText="1"/>
    </xf>
    <xf numFmtId="0" fontId="14" fillId="4" borderId="0" xfId="0" applyFont="1" applyFill="1" applyAlignment="1">
      <alignment vertical="center" wrapText="1"/>
    </xf>
    <xf numFmtId="0" fontId="12" fillId="4" borderId="0" xfId="0" applyFont="1" applyFill="1" applyBorder="1" applyAlignment="1">
      <alignment vertical="center" wrapText="1"/>
    </xf>
    <xf numFmtId="0" fontId="4" fillId="4" borderId="0" xfId="0" applyFont="1" applyFill="1" applyAlignment="1">
      <alignment horizontal="left" vertical="top" wrapText="1"/>
    </xf>
    <xf numFmtId="0" fontId="13" fillId="4" borderId="6" xfId="0" applyFont="1" applyFill="1" applyBorder="1" applyAlignment="1">
      <alignment horizontal="center" vertical="center"/>
    </xf>
    <xf numFmtId="0" fontId="13" fillId="4" borderId="6" xfId="0" applyFont="1" applyFill="1" applyBorder="1" applyAlignment="1">
      <alignment vertical="center" wrapText="1"/>
    </xf>
    <xf numFmtId="0" fontId="4" fillId="4" borderId="0" xfId="0" applyFont="1" applyFill="1"/>
    <xf numFmtId="0" fontId="9" fillId="4" borderId="6" xfId="0" applyFont="1" applyFill="1" applyBorder="1" applyAlignment="1">
      <alignment horizontal="center" vertical="center"/>
    </xf>
    <xf numFmtId="0" fontId="9" fillId="4" borderId="6" xfId="0" applyFont="1" applyFill="1" applyBorder="1" applyAlignment="1">
      <alignment vertical="center" wrapText="1"/>
    </xf>
    <xf numFmtId="0" fontId="9" fillId="4" borderId="0" xfId="0" applyFont="1" applyFill="1"/>
    <xf numFmtId="0" fontId="9" fillId="4" borderId="0" xfId="0" applyFont="1" applyFill="1" applyAlignment="1">
      <alignment vertical="center" wrapText="1"/>
    </xf>
  </cellXfs>
  <cellStyles count="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externalLink" Target="externalLinks/externalLink11.xml"/><Relationship Id="rId18" Type="http://schemas.openxmlformats.org/officeDocument/2006/relationships/externalLink" Target="externalLinks/externalLink16.xml"/><Relationship Id="rId26" Type="http://schemas.openxmlformats.org/officeDocument/2006/relationships/sharedStrings" Target="sharedStrings.xml"/><Relationship Id="rId3" Type="http://schemas.openxmlformats.org/officeDocument/2006/relationships/externalLink" Target="externalLinks/externalLink1.xml"/><Relationship Id="rId21" Type="http://schemas.openxmlformats.org/officeDocument/2006/relationships/externalLink" Target="externalLinks/externalLink19.xml"/><Relationship Id="rId7" Type="http://schemas.openxmlformats.org/officeDocument/2006/relationships/externalLink" Target="externalLinks/externalLink5.xml"/><Relationship Id="rId12" Type="http://schemas.openxmlformats.org/officeDocument/2006/relationships/externalLink" Target="externalLinks/externalLink10.xml"/><Relationship Id="rId17" Type="http://schemas.openxmlformats.org/officeDocument/2006/relationships/externalLink" Target="externalLinks/externalLink15.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externalLink" Target="externalLinks/externalLink14.xml"/><Relationship Id="rId20" Type="http://schemas.openxmlformats.org/officeDocument/2006/relationships/externalLink" Target="externalLinks/externalLink18.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externalLink" Target="externalLinks/externalLink9.xml"/><Relationship Id="rId24" Type="http://schemas.openxmlformats.org/officeDocument/2006/relationships/theme" Target="theme/theme1.xml"/><Relationship Id="rId5" Type="http://schemas.openxmlformats.org/officeDocument/2006/relationships/externalLink" Target="externalLinks/externalLink3.xml"/><Relationship Id="rId15" Type="http://schemas.openxmlformats.org/officeDocument/2006/relationships/externalLink" Target="externalLinks/externalLink13.xml"/><Relationship Id="rId23" Type="http://schemas.openxmlformats.org/officeDocument/2006/relationships/externalLink" Target="externalLinks/externalLink21.xml"/><Relationship Id="rId10" Type="http://schemas.openxmlformats.org/officeDocument/2006/relationships/externalLink" Target="externalLinks/externalLink8.xml"/><Relationship Id="rId19" Type="http://schemas.openxmlformats.org/officeDocument/2006/relationships/externalLink" Target="externalLinks/externalLink17.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externalLink" Target="externalLinks/externalLink12.xml"/><Relationship Id="rId22" Type="http://schemas.openxmlformats.org/officeDocument/2006/relationships/externalLink" Target="externalLinks/externalLink20.xml"/><Relationship Id="rId27"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Xarah/Downloads/KOZOS%20tantargyleiras%20&#246;sszes&#237;tett%202017-06-14%20(1).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s/Xarah/AppData/Local/Temp/Rar$DI20.192/Pedag&#243;giai%20BA%20tant&#225;rgyle&#237;r&#225;s%20M&#225;rton%20S&#225;ra%20(magyar-angol).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Users/Xarah/Downloads/Tantargyleiras%20sablon-2%20Pedag&#243;gia%20BA%20(Dr.%20Vincze%20Tam&#225;s%20Andr&#225;s).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Users/Satellite/Desktop/M&#225;solat%20eredetijeLI%20tantargyleiras%20sablon-2.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Users/User/Downloads/Megbizas%20190617%20Csiky%20(1).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Users/User/Downloads/k&#246;z&#246;s%20tantargyleiras%202.%20LEKTOR&#193;LVA%20&#201;VA%20(1).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Users/User/Downloads/K&#246;z&#246;s_2_jav._Zsuzsa%20(1).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Users/Xarah/Downloads/&#193;GI_TANT&#193;RGYLE&#205;R&#193;S_BSP_K&#201;SZ%20(2)%20(1).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Users/Xarah/Downloads/BPD2226-tantargyleir&#225;sa-1.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SZOCI&#193;LPEDAG&#211;GIA%20BA/Kit&#246;lt&#246;tt%20adatlap.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Users/Xarah/Downloads/&#193;GI_TANT&#193;RGYLE&#205;R&#193;S_BSP_K&#201;SZ_JAV%2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Xarah/Downloads/Tibornak%20tant&#225;rgyle&#237;r&#225;s%20(3).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Users/Xarah/Downloads/SK_tantargyleiras%20sablon-2%20(2).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Users/Xarah/Downloads/Tant&#225;rgyle&#237;r&#225;s%20sablon%20Ildik&#243;t&#243;l.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Xarah/Downloads/Tantargyleiras%20sablon-2%20Pedag&#243;gia%20BA%20(Dr.%20Vincze%20Tam&#225;s%20Andr&#225;s)%20(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Xarah/Downloads/SK_tantargyleiras%20sablon-2%20(1).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Xarah/AppData/Local/Temp/Rar$DI50.488/Pedag&#243;giai%20BA%20tant&#225;rgyle&#237;r&#225;s%20Holl&#243;si%20Zsuzsa%20(magyar-angol).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Xarah/Downloads/M&#225;solat%20eredetijeT&#193;RGYLE&#205;R&#193;SOK%20M&#193;S%20MINTATANTERV(1)%20(11)-1.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Moni/AppData/Local/Temp/KOZOS%2520tantargyleiras%2520%25C3%25B6sszes%25C3%25ADtett%25202017-06-12.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Xarah/Downloads/&#193;GI_TANT&#193;RGYLE&#205;R&#193;S_BSP_K&#201;SZ%20(3).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s/Xarah/Downloads/vas&#225;rnapi%20k&#237;n%20(3).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Útmutató"/>
      <sheetName val="Tantárgyleírás"/>
    </sheetNames>
    <sheetDataSet>
      <sheetData sheetId="0">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Útmutató"/>
      <sheetName val="Tantárgyleírás"/>
    </sheetNames>
    <sheetDataSet>
      <sheetData sheetId="0">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refreshError="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Útmutató"/>
      <sheetName val="Tantárgyleírás"/>
    </sheetNames>
    <sheetDataSet>
      <sheetData sheetId="0">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Útmutató"/>
      <sheetName val="Tantárgyleírás"/>
    </sheetNames>
    <sheetDataSet>
      <sheetData sheetId="0" refreshError="1">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refreshError="1"/>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Útmutató"/>
      <sheetName val="BAI-s kódok"/>
      <sheetName val="Tantárgyleírás"/>
    </sheetNames>
    <sheetDataSet>
      <sheetData sheetId="0" refreshError="1">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refreshError="1"/>
      <sheetData sheetId="2" refreshError="1"/>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Útmutató"/>
      <sheetName val="BAI-s kódok"/>
      <sheetName val="Tantárgyleírás"/>
    </sheetNames>
    <sheetDataSet>
      <sheetData sheetId="0" refreshError="1">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refreshError="1"/>
      <sheetData sheetId="2" refreshError="1"/>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Útmutató"/>
      <sheetName val="BAI-s kódok"/>
      <sheetName val="Tantárgyleírás"/>
    </sheetNames>
    <sheetDataSet>
      <sheetData sheetId="0" refreshError="1">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refreshError="1"/>
      <sheetData sheetId="2" refreshError="1"/>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Útmutató"/>
      <sheetName val="Tantárgyleírás"/>
    </sheetNames>
    <sheetDataSet>
      <sheetData sheetId="0">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Útmutató"/>
      <sheetName val="Tantárgyleírás"/>
    </sheetNames>
    <sheetDataSet>
      <sheetData sheetId="0">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Útmutató"/>
      <sheetName val="Tantárgyleírás"/>
    </sheetNames>
    <sheetDataSet>
      <sheetData sheetId="0" refreshError="1">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refreshError="1"/>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Útmutató"/>
      <sheetName val="Tantárgyleírás"/>
    </sheetNames>
    <sheetDataSet>
      <sheetData sheetId="0">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Útmutató"/>
      <sheetName val="Tantárgyleírás"/>
    </sheetNames>
    <sheetDataSet>
      <sheetData sheetId="0">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Útmutató"/>
      <sheetName val="Tantárgyleírás"/>
      <sheetName val="Munka1"/>
    </sheetNames>
    <sheetDataSet>
      <sheetData sheetId="0">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refreshError="1"/>
      <sheetData sheetId="2" refreshError="1"/>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Útmutató"/>
      <sheetName val="Tantárgyleírás"/>
    </sheetNames>
    <sheetDataSet>
      <sheetData sheetId="0" refreshError="1">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Útmutató"/>
      <sheetName val="Tantárgyleírás"/>
    </sheetNames>
    <sheetDataSet>
      <sheetData sheetId="0">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Útmutató"/>
      <sheetName val="Tantárgyleírás"/>
      <sheetName val="Munka1"/>
    </sheetNames>
    <sheetDataSet>
      <sheetData sheetId="0">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refreshError="1"/>
      <sheetData sheetId="2"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Útmutató"/>
      <sheetName val="Tantárgyleírás"/>
    </sheetNames>
    <sheetDataSet>
      <sheetData sheetId="0">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Útmutató"/>
      <sheetName val="Tantárgyleírás"/>
    </sheetNames>
    <sheetDataSet>
      <sheetData sheetId="0">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Útmutató"/>
      <sheetName val="Pedagógia BA"/>
    </sheetNames>
    <sheetDataSet>
      <sheetData sheetId="0">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Útmutató"/>
      <sheetName val="Tantárgyleírás"/>
    </sheetNames>
    <sheetDataSet>
      <sheetData sheetId="0">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Útmutató"/>
      <sheetName val="Tantárgyleírás"/>
    </sheetNames>
    <sheetDataSet>
      <sheetData sheetId="0">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pageSetUpPr fitToPage="1"/>
  </sheetPr>
  <dimension ref="A1:E18"/>
  <sheetViews>
    <sheetView topLeftCell="A8" zoomScale="115" zoomScaleNormal="115" workbookViewId="0">
      <selection activeCell="A22" sqref="A22"/>
    </sheetView>
  </sheetViews>
  <sheetFormatPr defaultColWidth="9.140625" defaultRowHeight="14.25"/>
  <cols>
    <col min="1" max="1" width="29.42578125" style="9" customWidth="1"/>
    <col min="2" max="2" width="25.28515625" style="9" customWidth="1"/>
    <col min="3" max="3" width="40.42578125" style="9" bestFit="1" customWidth="1"/>
    <col min="4" max="4" width="43.42578125" style="9" customWidth="1"/>
    <col min="5" max="5" width="20.7109375" style="9" customWidth="1"/>
    <col min="6" max="16384" width="9.140625" style="9"/>
  </cols>
  <sheetData>
    <row r="1" spans="1:5" ht="15">
      <c r="A1" s="17" t="s">
        <v>9</v>
      </c>
    </row>
    <row r="2" spans="1:5">
      <c r="B2" s="10" t="s">
        <v>10</v>
      </c>
    </row>
    <row r="3" spans="1:5">
      <c r="B3" s="10" t="s">
        <v>11</v>
      </c>
    </row>
    <row r="6" spans="1:5" ht="32.25" customHeight="1">
      <c r="A6" s="14" t="s">
        <v>13</v>
      </c>
      <c r="B6" s="54" t="s">
        <v>33</v>
      </c>
      <c r="C6" s="54"/>
      <c r="D6" s="54"/>
      <c r="E6" s="54"/>
    </row>
    <row r="7" spans="1:5" ht="30">
      <c r="A7" s="13" t="s">
        <v>12</v>
      </c>
      <c r="B7" s="54" t="s">
        <v>34</v>
      </c>
      <c r="C7" s="54"/>
      <c r="D7" s="54"/>
      <c r="E7" s="54"/>
    </row>
    <row r="8" spans="1:5" ht="15">
      <c r="A8" s="13"/>
      <c r="B8" s="14" t="s">
        <v>14</v>
      </c>
      <c r="C8" s="21" t="s">
        <v>31</v>
      </c>
      <c r="D8" s="30"/>
      <c r="E8" s="30"/>
    </row>
    <row r="9" spans="1:5">
      <c r="B9" s="15" t="s">
        <v>15</v>
      </c>
      <c r="C9" s="22" t="s">
        <v>21</v>
      </c>
      <c r="D9" s="16"/>
      <c r="E9" s="16"/>
    </row>
    <row r="10" spans="1:5">
      <c r="A10" s="11"/>
      <c r="B10" s="11" t="s">
        <v>16</v>
      </c>
      <c r="C10" s="22" t="s">
        <v>20</v>
      </c>
      <c r="D10" s="16"/>
      <c r="E10" s="16"/>
    </row>
    <row r="11" spans="1:5">
      <c r="A11" s="11"/>
      <c r="B11" s="11" t="s">
        <v>17</v>
      </c>
      <c r="C11" s="22" t="s">
        <v>19</v>
      </c>
      <c r="D11" s="16"/>
      <c r="E11" s="16"/>
    </row>
    <row r="12" spans="1:5">
      <c r="A12" s="11"/>
      <c r="B12" s="11" t="s">
        <v>18</v>
      </c>
      <c r="C12" s="22" t="s">
        <v>22</v>
      </c>
      <c r="D12" s="16"/>
      <c r="E12" s="16"/>
    </row>
    <row r="13" spans="1:5" ht="42.75">
      <c r="A13" s="28" t="s">
        <v>39</v>
      </c>
      <c r="B13" s="11" t="s">
        <v>40</v>
      </c>
      <c r="C13" s="13" t="s">
        <v>25</v>
      </c>
      <c r="D13" s="12" t="s">
        <v>35</v>
      </c>
      <c r="E13" s="20" t="s">
        <v>28</v>
      </c>
    </row>
    <row r="14" spans="1:5" ht="28.5">
      <c r="A14" s="11"/>
      <c r="B14" s="12" t="s">
        <v>26</v>
      </c>
      <c r="C14" s="55" t="s">
        <v>36</v>
      </c>
      <c r="D14" s="56"/>
      <c r="E14" s="20" t="s">
        <v>28</v>
      </c>
    </row>
    <row r="15" spans="1:5">
      <c r="A15" s="11"/>
      <c r="B15" s="11" t="s">
        <v>27</v>
      </c>
      <c r="C15" s="29" t="s">
        <v>37</v>
      </c>
      <c r="D15" s="27"/>
      <c r="E15" s="20" t="s">
        <v>28</v>
      </c>
    </row>
    <row r="16" spans="1:5" ht="42.75">
      <c r="A16" s="23" t="s">
        <v>43</v>
      </c>
      <c r="B16" s="24" t="s">
        <v>21</v>
      </c>
      <c r="C16" s="23" t="s">
        <v>32</v>
      </c>
      <c r="D16" s="25" t="s">
        <v>30</v>
      </c>
      <c r="E16" s="20" t="s">
        <v>28</v>
      </c>
    </row>
    <row r="17" spans="1:5" ht="28.5">
      <c r="A17" s="24"/>
      <c r="B17" s="25" t="s">
        <v>24</v>
      </c>
      <c r="C17" s="57" t="s">
        <v>29</v>
      </c>
      <c r="D17" s="58"/>
      <c r="E17" s="20" t="s">
        <v>28</v>
      </c>
    </row>
    <row r="18" spans="1:5">
      <c r="A18" s="24"/>
      <c r="B18" s="24" t="s">
        <v>22</v>
      </c>
      <c r="C18" s="24" t="s">
        <v>44</v>
      </c>
      <c r="D18" s="26"/>
      <c r="E18" s="20" t="s">
        <v>28</v>
      </c>
    </row>
  </sheetData>
  <mergeCells count="4">
    <mergeCell ref="B6:E6"/>
    <mergeCell ref="B7:E7"/>
    <mergeCell ref="C14:D14"/>
    <mergeCell ref="C17:D17"/>
  </mergeCells>
  <printOptions horizontalCentered="1"/>
  <pageMargins left="0.70866141732283472" right="0.70866141732283472" top="0.74803149606299213" bottom="0.74803149606299213" header="0.31496062992125984" footer="0.31496062992125984"/>
  <pageSetup paperSize="9" scale="81" orientation="landscape" r:id="rId1"/>
</worksheet>
</file>

<file path=xl/worksheets/sheet2.xml><?xml version="1.0" encoding="utf-8"?>
<worksheet xmlns="http://schemas.openxmlformats.org/spreadsheetml/2006/main" xmlns:r="http://schemas.openxmlformats.org/officeDocument/2006/relationships">
  <dimension ref="A1:CA139"/>
  <sheetViews>
    <sheetView tabSelected="1" zoomScale="90" zoomScaleNormal="90" zoomScaleSheetLayoutView="40" zoomScalePageLayoutView="40" workbookViewId="0">
      <pane ySplit="3" topLeftCell="A4" activePane="bottomLeft" state="frozen"/>
      <selection pane="bottomLeft" activeCell="E4" sqref="E4"/>
    </sheetView>
  </sheetViews>
  <sheetFormatPr defaultColWidth="32.7109375" defaultRowHeight="33.75" customHeight="1"/>
  <cols>
    <col min="1" max="1" width="17" style="42" customWidth="1"/>
    <col min="2" max="2" width="23.5703125" style="32" customWidth="1"/>
    <col min="3" max="3" width="24.140625" style="32" customWidth="1"/>
    <col min="4" max="4" width="50.85546875" style="42" customWidth="1"/>
    <col min="5" max="5" width="53" style="2" customWidth="1"/>
    <col min="6" max="6" width="44.7109375" style="2" customWidth="1"/>
    <col min="7" max="7" width="59.7109375" style="2" customWidth="1"/>
    <col min="8" max="8" width="19.42578125" style="32" customWidth="1"/>
    <col min="9" max="9" width="20.5703125" style="32" customWidth="1"/>
    <col min="10" max="10" width="26.28515625" style="32" customWidth="1"/>
    <col min="11" max="11" width="28.140625" style="32" customWidth="1"/>
    <col min="12" max="12" width="58.85546875" style="2" customWidth="1"/>
    <col min="13" max="16384" width="32.7109375" style="3"/>
  </cols>
  <sheetData>
    <row r="1" spans="1:79" ht="42.75" customHeight="1">
      <c r="A1" s="8" t="s">
        <v>8</v>
      </c>
    </row>
    <row r="2" spans="1:79" s="7" customFormat="1" ht="25.5" customHeight="1">
      <c r="A2" s="38">
        <v>1</v>
      </c>
      <c r="B2" s="59">
        <v>2</v>
      </c>
      <c r="C2" s="59"/>
      <c r="D2" s="59">
        <v>3</v>
      </c>
      <c r="E2" s="59"/>
      <c r="F2" s="59">
        <v>4</v>
      </c>
      <c r="G2" s="59"/>
      <c r="H2" s="59">
        <v>5</v>
      </c>
      <c r="I2" s="59"/>
      <c r="J2" s="59">
        <v>6</v>
      </c>
      <c r="K2" s="59"/>
      <c r="L2" s="18">
        <v>7</v>
      </c>
    </row>
    <row r="3" spans="1:79" s="1" customFormat="1" ht="46.5" customHeight="1">
      <c r="A3" s="39" t="s">
        <v>0</v>
      </c>
      <c r="B3" s="5" t="s">
        <v>3</v>
      </c>
      <c r="C3" s="5" t="s">
        <v>4</v>
      </c>
      <c r="D3" s="5" t="s">
        <v>1</v>
      </c>
      <c r="E3" s="5" t="s">
        <v>5</v>
      </c>
      <c r="F3" s="4" t="s">
        <v>2</v>
      </c>
      <c r="G3" s="4" t="s">
        <v>6</v>
      </c>
      <c r="H3" s="4" t="s">
        <v>23</v>
      </c>
      <c r="I3" s="4" t="s">
        <v>7</v>
      </c>
      <c r="J3" s="4" t="s">
        <v>38</v>
      </c>
      <c r="K3" s="4" t="s">
        <v>41</v>
      </c>
      <c r="L3" s="4" t="s">
        <v>42</v>
      </c>
    </row>
    <row r="4" spans="1:79" s="44" customFormat="1" ht="171">
      <c r="A4" s="60" t="s">
        <v>45</v>
      </c>
      <c r="B4" s="60" t="s">
        <v>240</v>
      </c>
      <c r="C4" s="61" t="s">
        <v>348</v>
      </c>
      <c r="D4" s="60" t="s">
        <v>349</v>
      </c>
      <c r="E4" s="61" t="s">
        <v>350</v>
      </c>
      <c r="F4" s="60" t="s">
        <v>557</v>
      </c>
      <c r="G4" s="61" t="s">
        <v>460</v>
      </c>
      <c r="H4" s="62" t="s">
        <v>15</v>
      </c>
      <c r="I4" s="61" t="str">
        <f>IF(ISBLANK(H4),"",VLOOKUP(H4,[1]Útmutató!$B$9:$C$12,2,FALSE))</f>
        <v>examination</v>
      </c>
      <c r="J4" s="60" t="s">
        <v>444</v>
      </c>
      <c r="K4" s="61" t="s">
        <v>443</v>
      </c>
      <c r="L4" s="60" t="s">
        <v>434</v>
      </c>
      <c r="M4" s="63"/>
      <c r="N4" s="63"/>
      <c r="O4" s="63"/>
      <c r="P4" s="63"/>
      <c r="Q4" s="63"/>
      <c r="R4" s="63"/>
      <c r="S4" s="63"/>
      <c r="T4" s="63"/>
      <c r="U4" s="63"/>
      <c r="V4" s="63"/>
      <c r="W4" s="63"/>
      <c r="X4" s="63"/>
      <c r="Y4" s="63"/>
      <c r="Z4" s="63"/>
      <c r="AA4" s="63"/>
      <c r="AB4" s="63"/>
      <c r="AC4" s="63"/>
      <c r="AD4" s="63"/>
      <c r="AE4" s="63"/>
      <c r="AF4" s="63"/>
      <c r="AG4" s="63"/>
      <c r="AH4" s="63"/>
      <c r="AI4" s="63"/>
      <c r="AJ4" s="63"/>
      <c r="AK4" s="63"/>
      <c r="AL4" s="63"/>
      <c r="AM4" s="63"/>
      <c r="AN4" s="63"/>
      <c r="AO4" s="63"/>
      <c r="AP4" s="63"/>
      <c r="AQ4" s="63"/>
      <c r="AR4" s="63"/>
      <c r="AS4" s="63"/>
      <c r="AT4" s="63"/>
      <c r="AU4" s="63"/>
      <c r="AV4" s="63"/>
      <c r="AW4" s="63"/>
      <c r="AX4" s="63"/>
      <c r="AY4" s="63"/>
      <c r="AZ4" s="63"/>
      <c r="BA4" s="63"/>
      <c r="BB4" s="63"/>
      <c r="BC4" s="63"/>
      <c r="BD4" s="63"/>
      <c r="BE4" s="63"/>
      <c r="BF4" s="63"/>
      <c r="BG4" s="63"/>
      <c r="BH4" s="63"/>
      <c r="BI4" s="63"/>
      <c r="BJ4" s="63"/>
      <c r="BK4" s="63"/>
      <c r="BL4" s="63"/>
      <c r="BM4" s="63"/>
      <c r="BN4" s="63"/>
      <c r="BO4" s="63"/>
      <c r="BP4" s="63"/>
      <c r="BQ4" s="63"/>
      <c r="BR4" s="63"/>
      <c r="BS4" s="63"/>
      <c r="BT4" s="63"/>
      <c r="BU4" s="63"/>
      <c r="BV4" s="63"/>
      <c r="BW4" s="63"/>
      <c r="BX4" s="63"/>
      <c r="BY4" s="63"/>
      <c r="BZ4" s="63"/>
      <c r="CA4" s="63"/>
    </row>
    <row r="5" spans="1:79" s="45" customFormat="1" ht="356.25">
      <c r="A5" s="60" t="s">
        <v>46</v>
      </c>
      <c r="B5" s="60" t="s">
        <v>217</v>
      </c>
      <c r="C5" s="61" t="s">
        <v>487</v>
      </c>
      <c r="D5" s="60" t="s">
        <v>218</v>
      </c>
      <c r="E5" s="61" t="s">
        <v>219</v>
      </c>
      <c r="F5" s="60" t="s">
        <v>625</v>
      </c>
      <c r="G5" s="61" t="s">
        <v>488</v>
      </c>
      <c r="H5" s="62" t="s">
        <v>15</v>
      </c>
      <c r="I5" s="61" t="str">
        <f>IF(ISBLANK(H5),"",VLOOKUP(H5,[2]Útmutató!$B$9:$C$12,2,FALSE))</f>
        <v>examination</v>
      </c>
      <c r="J5" s="60" t="s">
        <v>220</v>
      </c>
      <c r="K5" s="61" t="s">
        <v>489</v>
      </c>
      <c r="L5" s="60" t="s">
        <v>221</v>
      </c>
      <c r="M5" s="64"/>
      <c r="N5" s="64"/>
      <c r="O5" s="64"/>
      <c r="P5" s="64"/>
      <c r="Q5" s="64"/>
      <c r="R5" s="64"/>
      <c r="S5" s="64"/>
      <c r="T5" s="64"/>
      <c r="U5" s="64"/>
      <c r="V5" s="64"/>
      <c r="W5" s="64"/>
      <c r="X5" s="64"/>
      <c r="Y5" s="64"/>
      <c r="Z5" s="64"/>
      <c r="AA5" s="64"/>
      <c r="AB5" s="64"/>
      <c r="AC5" s="64"/>
      <c r="AD5" s="64"/>
      <c r="AE5" s="64"/>
      <c r="AF5" s="64"/>
      <c r="AG5" s="64"/>
      <c r="AH5" s="64"/>
      <c r="AI5" s="64"/>
      <c r="AJ5" s="64"/>
      <c r="AK5" s="64"/>
      <c r="AL5" s="64"/>
      <c r="AM5" s="64"/>
      <c r="AN5" s="64"/>
      <c r="AO5" s="64"/>
      <c r="AP5" s="64"/>
      <c r="AQ5" s="64"/>
      <c r="AR5" s="64"/>
      <c r="AS5" s="64"/>
      <c r="AT5" s="64"/>
      <c r="AU5" s="64"/>
      <c r="AV5" s="64"/>
      <c r="AW5" s="64"/>
      <c r="AX5" s="64"/>
      <c r="AY5" s="64"/>
      <c r="AZ5" s="64"/>
      <c r="BA5" s="64"/>
      <c r="BB5" s="64"/>
      <c r="BC5" s="64"/>
      <c r="BD5" s="64"/>
      <c r="BE5" s="64"/>
      <c r="BF5" s="64"/>
      <c r="BG5" s="64"/>
      <c r="BH5" s="64"/>
      <c r="BI5" s="64"/>
      <c r="BJ5" s="64"/>
      <c r="BK5" s="64"/>
      <c r="BL5" s="64"/>
      <c r="BM5" s="64"/>
      <c r="BN5" s="64"/>
      <c r="BO5" s="64"/>
      <c r="BP5" s="64"/>
      <c r="BQ5" s="64"/>
      <c r="BR5" s="64"/>
      <c r="BS5" s="64"/>
      <c r="BT5" s="64"/>
      <c r="BU5" s="64"/>
      <c r="BV5" s="64"/>
      <c r="BW5" s="64"/>
      <c r="BX5" s="64"/>
      <c r="BY5" s="64"/>
      <c r="BZ5" s="64"/>
      <c r="CA5" s="64"/>
    </row>
    <row r="6" spans="1:79" s="44" customFormat="1" ht="285">
      <c r="A6" s="60" t="s">
        <v>47</v>
      </c>
      <c r="B6" s="60" t="s">
        <v>241</v>
      </c>
      <c r="C6" s="61" t="s">
        <v>351</v>
      </c>
      <c r="D6" s="60" t="s">
        <v>352</v>
      </c>
      <c r="E6" s="61" t="s">
        <v>353</v>
      </c>
      <c r="F6" s="60" t="s">
        <v>459</v>
      </c>
      <c r="G6" s="61" t="s">
        <v>490</v>
      </c>
      <c r="H6" s="62" t="s">
        <v>15</v>
      </c>
      <c r="I6" s="61" t="str">
        <f>IF(ISBLANK(H6),"",VLOOKUP(H6,[1]Útmutató!$B$9:$C$12,2,FALSE))</f>
        <v>examination</v>
      </c>
      <c r="J6" s="60" t="s">
        <v>330</v>
      </c>
      <c r="K6" s="61" t="s">
        <v>354</v>
      </c>
      <c r="L6" s="60" t="s">
        <v>435</v>
      </c>
      <c r="M6" s="63"/>
      <c r="N6" s="63"/>
      <c r="O6" s="63"/>
      <c r="P6" s="63"/>
      <c r="Q6" s="63"/>
      <c r="R6" s="63"/>
      <c r="S6" s="63"/>
      <c r="T6" s="63"/>
      <c r="U6" s="63"/>
      <c r="V6" s="63"/>
      <c r="W6" s="63"/>
      <c r="X6" s="63"/>
      <c r="Y6" s="63"/>
      <c r="Z6" s="63"/>
      <c r="AA6" s="63"/>
      <c r="AB6" s="63"/>
      <c r="AC6" s="63"/>
      <c r="AD6" s="63"/>
      <c r="AE6" s="63"/>
      <c r="AF6" s="63"/>
      <c r="AG6" s="63"/>
      <c r="AH6" s="63"/>
      <c r="AI6" s="63"/>
      <c r="AJ6" s="63"/>
      <c r="AK6" s="63"/>
      <c r="AL6" s="63"/>
      <c r="AM6" s="63"/>
      <c r="AN6" s="63"/>
      <c r="AO6" s="63"/>
      <c r="AP6" s="63"/>
      <c r="AQ6" s="63"/>
      <c r="AR6" s="63"/>
      <c r="AS6" s="63"/>
      <c r="AT6" s="63"/>
      <c r="AU6" s="63"/>
      <c r="AV6" s="63"/>
      <c r="AW6" s="63"/>
      <c r="AX6" s="63"/>
      <c r="AY6" s="63"/>
      <c r="AZ6" s="63"/>
      <c r="BA6" s="63"/>
      <c r="BB6" s="63"/>
      <c r="BC6" s="63"/>
      <c r="BD6" s="63"/>
      <c r="BE6" s="63"/>
      <c r="BF6" s="63"/>
      <c r="BG6" s="63"/>
      <c r="BH6" s="63"/>
      <c r="BI6" s="63"/>
      <c r="BJ6" s="63"/>
      <c r="BK6" s="63"/>
      <c r="BL6" s="63"/>
      <c r="BM6" s="63"/>
      <c r="BN6" s="63"/>
      <c r="BO6" s="63"/>
      <c r="BP6" s="63"/>
      <c r="BQ6" s="63"/>
      <c r="BR6" s="63"/>
      <c r="BS6" s="63"/>
      <c r="BT6" s="63"/>
      <c r="BU6" s="63"/>
      <c r="BV6" s="63"/>
      <c r="BW6" s="63"/>
      <c r="BX6" s="63"/>
      <c r="BY6" s="63"/>
      <c r="BZ6" s="63"/>
      <c r="CA6" s="63"/>
    </row>
    <row r="7" spans="1:79" s="44" customFormat="1" ht="171">
      <c r="A7" s="60" t="s">
        <v>355</v>
      </c>
      <c r="B7" s="60" t="s">
        <v>242</v>
      </c>
      <c r="C7" s="61" t="s">
        <v>356</v>
      </c>
      <c r="D7" s="60" t="s">
        <v>357</v>
      </c>
      <c r="E7" s="61" t="s">
        <v>358</v>
      </c>
      <c r="F7" s="60" t="s">
        <v>453</v>
      </c>
      <c r="G7" s="61" t="s">
        <v>461</v>
      </c>
      <c r="H7" s="62" t="s">
        <v>15</v>
      </c>
      <c r="I7" s="61" t="str">
        <f>IF(ISBLANK(H7),"",VLOOKUP(H7,[1]Útmutató!$B$9:$C$12,2,FALSE))</f>
        <v>examination</v>
      </c>
      <c r="J7" s="60" t="s">
        <v>359</v>
      </c>
      <c r="K7" s="61" t="s">
        <v>360</v>
      </c>
      <c r="L7" s="60" t="s">
        <v>436</v>
      </c>
      <c r="M7" s="63"/>
      <c r="N7" s="63"/>
      <c r="O7" s="63"/>
      <c r="P7" s="63"/>
      <c r="Q7" s="63"/>
      <c r="R7" s="63"/>
      <c r="S7" s="63"/>
      <c r="T7" s="63"/>
      <c r="U7" s="63"/>
      <c r="V7" s="63"/>
      <c r="W7" s="63"/>
      <c r="X7" s="63"/>
      <c r="Y7" s="63"/>
      <c r="Z7" s="63"/>
      <c r="AA7" s="63"/>
      <c r="AB7" s="63"/>
      <c r="AC7" s="63"/>
      <c r="AD7" s="63"/>
      <c r="AE7" s="63"/>
      <c r="AF7" s="63"/>
      <c r="AG7" s="63"/>
      <c r="AH7" s="63"/>
      <c r="AI7" s="63"/>
      <c r="AJ7" s="63"/>
      <c r="AK7" s="63"/>
      <c r="AL7" s="63"/>
      <c r="AM7" s="63"/>
      <c r="AN7" s="63"/>
      <c r="AO7" s="63"/>
      <c r="AP7" s="63"/>
      <c r="AQ7" s="63"/>
      <c r="AR7" s="63"/>
      <c r="AS7" s="63"/>
      <c r="AT7" s="63"/>
      <c r="AU7" s="63"/>
      <c r="AV7" s="63"/>
      <c r="AW7" s="63"/>
      <c r="AX7" s="63"/>
      <c r="AY7" s="63"/>
      <c r="AZ7" s="63"/>
      <c r="BA7" s="63"/>
      <c r="BB7" s="63"/>
      <c r="BC7" s="63"/>
      <c r="BD7" s="63"/>
      <c r="BE7" s="63"/>
      <c r="BF7" s="63"/>
      <c r="BG7" s="63"/>
      <c r="BH7" s="63"/>
      <c r="BI7" s="63"/>
      <c r="BJ7" s="63"/>
      <c r="BK7" s="63"/>
      <c r="BL7" s="63"/>
      <c r="BM7" s="63"/>
      <c r="BN7" s="63"/>
      <c r="BO7" s="63"/>
      <c r="BP7" s="63"/>
      <c r="BQ7" s="63"/>
      <c r="BR7" s="63"/>
      <c r="BS7" s="63"/>
      <c r="BT7" s="63"/>
      <c r="BU7" s="63"/>
      <c r="BV7" s="63"/>
      <c r="BW7" s="63"/>
      <c r="BX7" s="63"/>
      <c r="BY7" s="63"/>
      <c r="BZ7" s="63"/>
      <c r="CA7" s="63"/>
    </row>
    <row r="8" spans="1:79" s="47" customFormat="1" ht="270.75">
      <c r="A8" s="60" t="s">
        <v>48</v>
      </c>
      <c r="B8" s="60" t="s">
        <v>243</v>
      </c>
      <c r="C8" s="61" t="s">
        <v>318</v>
      </c>
      <c r="D8" s="60" t="s">
        <v>319</v>
      </c>
      <c r="E8" s="61" t="s">
        <v>320</v>
      </c>
      <c r="F8" s="60" t="s">
        <v>624</v>
      </c>
      <c r="G8" s="61" t="s">
        <v>623</v>
      </c>
      <c r="H8" s="62" t="s">
        <v>15</v>
      </c>
      <c r="I8" s="61" t="str">
        <f>IF(ISBLANK(H8),"",VLOOKUP(H8,[3]Útmutató!$B$9:$C$12,2,FALSE))</f>
        <v>examination</v>
      </c>
      <c r="J8" s="60" t="s">
        <v>321</v>
      </c>
      <c r="K8" s="61" t="s">
        <v>479</v>
      </c>
      <c r="L8" s="60" t="s">
        <v>322</v>
      </c>
      <c r="M8" s="64"/>
      <c r="N8" s="64"/>
      <c r="O8" s="64"/>
      <c r="P8" s="64"/>
      <c r="Q8" s="64"/>
      <c r="R8" s="64"/>
      <c r="S8" s="64"/>
      <c r="T8" s="64"/>
      <c r="U8" s="64"/>
      <c r="V8" s="64"/>
      <c r="W8" s="64"/>
      <c r="X8" s="64"/>
      <c r="Y8" s="64"/>
      <c r="Z8" s="64"/>
      <c r="AA8" s="64"/>
      <c r="AB8" s="64"/>
      <c r="AC8" s="64"/>
      <c r="AD8" s="64"/>
      <c r="AE8" s="64"/>
      <c r="AF8" s="64"/>
      <c r="AG8" s="64"/>
      <c r="AH8" s="64"/>
      <c r="AI8" s="64"/>
      <c r="AJ8" s="64"/>
      <c r="AK8" s="64"/>
      <c r="AL8" s="64"/>
      <c r="AM8" s="64"/>
      <c r="AN8" s="64"/>
      <c r="AO8" s="64"/>
      <c r="AP8" s="64"/>
      <c r="AQ8" s="64"/>
      <c r="AR8" s="64"/>
      <c r="AS8" s="64"/>
      <c r="AT8" s="64"/>
      <c r="AU8" s="64"/>
      <c r="AV8" s="64"/>
      <c r="AW8" s="64"/>
      <c r="AX8" s="64"/>
      <c r="AY8" s="64"/>
      <c r="AZ8" s="64"/>
      <c r="BA8" s="64"/>
      <c r="BB8" s="64"/>
      <c r="BC8" s="64"/>
      <c r="BD8" s="64"/>
      <c r="BE8" s="64"/>
      <c r="BF8" s="64"/>
      <c r="BG8" s="64"/>
      <c r="BH8" s="64"/>
      <c r="BI8" s="64"/>
      <c r="BJ8" s="64"/>
      <c r="BK8" s="64"/>
      <c r="BL8" s="64"/>
      <c r="BM8" s="64"/>
      <c r="BN8" s="64"/>
      <c r="BO8" s="64"/>
      <c r="BP8" s="64"/>
      <c r="BQ8" s="64"/>
      <c r="BR8" s="64"/>
      <c r="BS8" s="64"/>
      <c r="BT8" s="64"/>
      <c r="BU8" s="64"/>
      <c r="BV8" s="64"/>
      <c r="BW8" s="64"/>
      <c r="BX8" s="64"/>
      <c r="BY8" s="64"/>
      <c r="BZ8" s="64"/>
      <c r="CA8" s="64"/>
    </row>
    <row r="9" spans="1:79" s="48" customFormat="1" ht="327.75">
      <c r="A9" s="60" t="s">
        <v>49</v>
      </c>
      <c r="B9" s="60" t="s">
        <v>92</v>
      </c>
      <c r="C9" s="61" t="s">
        <v>93</v>
      </c>
      <c r="D9" s="60" t="s">
        <v>94</v>
      </c>
      <c r="E9" s="61" t="s">
        <v>480</v>
      </c>
      <c r="F9" s="60" t="s">
        <v>621</v>
      </c>
      <c r="G9" s="61" t="s">
        <v>622</v>
      </c>
      <c r="H9" s="62" t="s">
        <v>16</v>
      </c>
      <c r="I9" s="61" t="str">
        <f>IF(ISBLANK(H9),"",VLOOKUP(H9,[4]Útmutató!$B$9:$C$12,2,FALSE))</f>
        <v>term grade</v>
      </c>
      <c r="J9" s="60" t="s">
        <v>95</v>
      </c>
      <c r="K9" s="61" t="s">
        <v>481</v>
      </c>
      <c r="L9" s="60" t="s">
        <v>467</v>
      </c>
      <c r="M9" s="65"/>
      <c r="N9" s="65"/>
      <c r="O9" s="65"/>
      <c r="P9" s="65"/>
      <c r="Q9" s="65"/>
      <c r="R9" s="65"/>
      <c r="S9" s="65"/>
      <c r="T9" s="65"/>
      <c r="U9" s="65"/>
      <c r="V9" s="65"/>
      <c r="W9" s="65"/>
      <c r="X9" s="65"/>
      <c r="Y9" s="65"/>
      <c r="Z9" s="65"/>
      <c r="AA9" s="65"/>
      <c r="AB9" s="65"/>
      <c r="AC9" s="65"/>
      <c r="AD9" s="65"/>
      <c r="AE9" s="65"/>
      <c r="AF9" s="65"/>
      <c r="AG9" s="65"/>
      <c r="AH9" s="65"/>
      <c r="AI9" s="65"/>
      <c r="AJ9" s="65"/>
      <c r="AK9" s="65"/>
      <c r="AL9" s="65"/>
      <c r="AM9" s="65"/>
      <c r="AN9" s="65"/>
      <c r="AO9" s="65"/>
      <c r="AP9" s="65"/>
      <c r="AQ9" s="65"/>
      <c r="AR9" s="65"/>
      <c r="AS9" s="65"/>
      <c r="AT9" s="65"/>
      <c r="AU9" s="65"/>
      <c r="AV9" s="65"/>
      <c r="AW9" s="65"/>
      <c r="AX9" s="65"/>
      <c r="AY9" s="65"/>
      <c r="AZ9" s="65"/>
      <c r="BA9" s="65"/>
      <c r="BB9" s="65"/>
      <c r="BC9" s="65"/>
      <c r="BD9" s="65"/>
      <c r="BE9" s="65"/>
      <c r="BF9" s="65"/>
      <c r="BG9" s="65"/>
      <c r="BH9" s="65"/>
      <c r="BI9" s="65"/>
      <c r="BJ9" s="65"/>
      <c r="BK9" s="65"/>
      <c r="BL9" s="65"/>
      <c r="BM9" s="65"/>
      <c r="BN9" s="65"/>
      <c r="BO9" s="65"/>
      <c r="BP9" s="65"/>
      <c r="BQ9" s="65"/>
      <c r="BR9" s="65"/>
      <c r="BS9" s="65"/>
      <c r="BT9" s="65"/>
      <c r="BU9" s="65"/>
      <c r="BV9" s="65"/>
      <c r="BW9" s="65"/>
      <c r="BX9" s="65"/>
      <c r="BY9" s="65"/>
      <c r="BZ9" s="65"/>
      <c r="CA9" s="65"/>
    </row>
    <row r="10" spans="1:79" s="47" customFormat="1" ht="171">
      <c r="A10" s="60" t="s">
        <v>50</v>
      </c>
      <c r="B10" s="60" t="s">
        <v>130</v>
      </c>
      <c r="C10" s="61" t="s">
        <v>131</v>
      </c>
      <c r="D10" s="60" t="s">
        <v>132</v>
      </c>
      <c r="E10" s="61" t="s">
        <v>482</v>
      </c>
      <c r="F10" s="60" t="s">
        <v>619</v>
      </c>
      <c r="G10" s="61" t="s">
        <v>620</v>
      </c>
      <c r="H10" s="62" t="s">
        <v>16</v>
      </c>
      <c r="I10" s="61" t="s">
        <v>20</v>
      </c>
      <c r="J10" s="60" t="s">
        <v>133</v>
      </c>
      <c r="K10" s="61" t="s">
        <v>134</v>
      </c>
      <c r="L10" s="60" t="s">
        <v>135</v>
      </c>
      <c r="M10" s="64"/>
      <c r="N10" s="64"/>
      <c r="O10" s="64"/>
      <c r="P10" s="64"/>
      <c r="Q10" s="64"/>
      <c r="R10" s="64"/>
      <c r="S10" s="64"/>
      <c r="T10" s="64"/>
      <c r="U10" s="64"/>
      <c r="V10" s="64"/>
      <c r="W10" s="64"/>
      <c r="X10" s="64"/>
      <c r="Y10" s="64"/>
      <c r="Z10" s="64"/>
      <c r="AA10" s="64"/>
      <c r="AB10" s="64"/>
      <c r="AC10" s="64"/>
      <c r="AD10" s="64"/>
      <c r="AE10" s="64"/>
      <c r="AF10" s="64"/>
      <c r="AG10" s="64"/>
      <c r="AH10" s="64"/>
      <c r="AI10" s="64"/>
      <c r="AJ10" s="64"/>
      <c r="AK10" s="64"/>
      <c r="AL10" s="64"/>
      <c r="AM10" s="64"/>
      <c r="AN10" s="64"/>
      <c r="AO10" s="64"/>
      <c r="AP10" s="64"/>
      <c r="AQ10" s="64"/>
      <c r="AR10" s="64"/>
      <c r="AS10" s="64"/>
      <c r="AT10" s="64"/>
      <c r="AU10" s="64"/>
      <c r="AV10" s="64"/>
      <c r="AW10" s="64"/>
      <c r="AX10" s="64"/>
      <c r="AY10" s="64"/>
      <c r="AZ10" s="64"/>
      <c r="BA10" s="64"/>
      <c r="BB10" s="64"/>
      <c r="BC10" s="64"/>
      <c r="BD10" s="64"/>
      <c r="BE10" s="64"/>
      <c r="BF10" s="64"/>
      <c r="BG10" s="64"/>
      <c r="BH10" s="64"/>
      <c r="BI10" s="64"/>
      <c r="BJ10" s="64"/>
      <c r="BK10" s="64"/>
      <c r="BL10" s="64"/>
      <c r="BM10" s="64"/>
      <c r="BN10" s="64"/>
      <c r="BO10" s="64"/>
      <c r="BP10" s="64"/>
      <c r="BQ10" s="64"/>
      <c r="BR10" s="64"/>
      <c r="BS10" s="64"/>
      <c r="BT10" s="64"/>
      <c r="BU10" s="64"/>
      <c r="BV10" s="64"/>
      <c r="BW10" s="64"/>
      <c r="BX10" s="64"/>
      <c r="BY10" s="64"/>
      <c r="BZ10" s="64"/>
      <c r="CA10" s="64"/>
    </row>
    <row r="11" spans="1:79" s="47" customFormat="1" ht="185.25">
      <c r="A11" s="60" t="s">
        <v>51</v>
      </c>
      <c r="B11" s="60" t="s">
        <v>136</v>
      </c>
      <c r="C11" s="61" t="s">
        <v>137</v>
      </c>
      <c r="D11" s="60" t="s">
        <v>138</v>
      </c>
      <c r="E11" s="61" t="s">
        <v>483</v>
      </c>
      <c r="F11" s="60" t="s">
        <v>618</v>
      </c>
      <c r="G11" s="61" t="s">
        <v>617</v>
      </c>
      <c r="H11" s="62" t="s">
        <v>16</v>
      </c>
      <c r="I11" s="61" t="str">
        <f>IF(ISBLANK(H11),"",VLOOKUP(H11,[5]Útmutató!$B$9:$C$12,2,FALSE))</f>
        <v>term grade</v>
      </c>
      <c r="J11" s="60" t="s">
        <v>139</v>
      </c>
      <c r="K11" s="61" t="s">
        <v>140</v>
      </c>
      <c r="L11" s="60" t="s">
        <v>141</v>
      </c>
      <c r="M11" s="64"/>
      <c r="N11" s="64"/>
      <c r="O11" s="64"/>
      <c r="P11" s="64"/>
      <c r="Q11" s="64"/>
      <c r="R11" s="64"/>
      <c r="S11" s="64"/>
      <c r="T11" s="64"/>
      <c r="U11" s="64"/>
      <c r="V11" s="64"/>
      <c r="W11" s="64"/>
      <c r="X11" s="64"/>
      <c r="Y11" s="64"/>
      <c r="Z11" s="64"/>
      <c r="AA11" s="64"/>
      <c r="AB11" s="64"/>
      <c r="AC11" s="64"/>
      <c r="AD11" s="64"/>
      <c r="AE11" s="64"/>
      <c r="AF11" s="64"/>
      <c r="AG11" s="64"/>
      <c r="AH11" s="64"/>
      <c r="AI11" s="64"/>
      <c r="AJ11" s="64"/>
      <c r="AK11" s="64"/>
      <c r="AL11" s="64"/>
      <c r="AM11" s="64"/>
      <c r="AN11" s="64"/>
      <c r="AO11" s="64"/>
      <c r="AP11" s="64"/>
      <c r="AQ11" s="64"/>
      <c r="AR11" s="64"/>
      <c r="AS11" s="64"/>
      <c r="AT11" s="64"/>
      <c r="AU11" s="64"/>
      <c r="AV11" s="64"/>
      <c r="AW11" s="64"/>
      <c r="AX11" s="64"/>
      <c r="AY11" s="64"/>
      <c r="AZ11" s="64"/>
      <c r="BA11" s="64"/>
      <c r="BB11" s="64"/>
      <c r="BC11" s="64"/>
      <c r="BD11" s="64"/>
      <c r="BE11" s="64"/>
      <c r="BF11" s="64"/>
      <c r="BG11" s="64"/>
      <c r="BH11" s="64"/>
      <c r="BI11" s="64"/>
      <c r="BJ11" s="64"/>
      <c r="BK11" s="64"/>
      <c r="BL11" s="64"/>
      <c r="BM11" s="64"/>
      <c r="BN11" s="64"/>
      <c r="BO11" s="64"/>
      <c r="BP11" s="64"/>
      <c r="BQ11" s="64"/>
      <c r="BR11" s="64"/>
      <c r="BS11" s="64"/>
      <c r="BT11" s="64"/>
      <c r="BU11" s="64"/>
      <c r="BV11" s="64"/>
      <c r="BW11" s="64"/>
      <c r="BX11" s="64"/>
      <c r="BY11" s="64"/>
      <c r="BZ11" s="64"/>
      <c r="CA11" s="64"/>
    </row>
    <row r="12" spans="1:79" s="47" customFormat="1" ht="142.5">
      <c r="A12" s="60" t="s">
        <v>323</v>
      </c>
      <c r="B12" s="60" t="s">
        <v>425</v>
      </c>
      <c r="C12" s="61" t="s">
        <v>484</v>
      </c>
      <c r="D12" s="60" t="s">
        <v>238</v>
      </c>
      <c r="E12" s="61" t="s">
        <v>485</v>
      </c>
      <c r="F12" s="60" t="s">
        <v>615</v>
      </c>
      <c r="G12" s="61" t="s">
        <v>616</v>
      </c>
      <c r="H12" s="62" t="s">
        <v>17</v>
      </c>
      <c r="I12" s="61" t="str">
        <f>IF(ISBLANK(H12),"",VLOOKUP(H12,[6]Útmutató!$B$9:$C$12,2,FALSE))</f>
        <v>signature with qualification</v>
      </c>
      <c r="J12" s="60" t="s">
        <v>239</v>
      </c>
      <c r="K12" s="61" t="s">
        <v>486</v>
      </c>
      <c r="L12" s="60" t="s">
        <v>452</v>
      </c>
      <c r="M12" s="64"/>
      <c r="N12" s="64"/>
      <c r="O12" s="64"/>
      <c r="P12" s="64"/>
      <c r="Q12" s="64"/>
      <c r="R12" s="64"/>
      <c r="S12" s="64"/>
      <c r="T12" s="64"/>
      <c r="U12" s="64"/>
      <c r="V12" s="64"/>
      <c r="W12" s="64"/>
      <c r="X12" s="64"/>
      <c r="Y12" s="64"/>
      <c r="Z12" s="64"/>
      <c r="AA12" s="64"/>
      <c r="AB12" s="64"/>
      <c r="AC12" s="64"/>
      <c r="AD12" s="64"/>
      <c r="AE12" s="64"/>
      <c r="AF12" s="64"/>
      <c r="AG12" s="64"/>
      <c r="AH12" s="64"/>
      <c r="AI12" s="64"/>
      <c r="AJ12" s="64"/>
      <c r="AK12" s="64"/>
      <c r="AL12" s="64"/>
      <c r="AM12" s="64"/>
      <c r="AN12" s="64"/>
      <c r="AO12" s="64"/>
      <c r="AP12" s="64"/>
      <c r="AQ12" s="64"/>
      <c r="AR12" s="64"/>
      <c r="AS12" s="64"/>
      <c r="AT12" s="64"/>
      <c r="AU12" s="64"/>
      <c r="AV12" s="64"/>
      <c r="AW12" s="64"/>
      <c r="AX12" s="64"/>
      <c r="AY12" s="64"/>
      <c r="AZ12" s="64"/>
      <c r="BA12" s="64"/>
      <c r="BB12" s="64"/>
      <c r="BC12" s="64"/>
      <c r="BD12" s="64"/>
      <c r="BE12" s="64"/>
      <c r="BF12" s="64"/>
      <c r="BG12" s="64"/>
      <c r="BH12" s="64"/>
      <c r="BI12" s="64"/>
      <c r="BJ12" s="64"/>
      <c r="BK12" s="64"/>
      <c r="BL12" s="64"/>
      <c r="BM12" s="64"/>
      <c r="BN12" s="64"/>
      <c r="BO12" s="64"/>
      <c r="BP12" s="64"/>
      <c r="BQ12" s="64"/>
      <c r="BR12" s="64"/>
      <c r="BS12" s="64"/>
      <c r="BT12" s="64"/>
      <c r="BU12" s="64"/>
      <c r="BV12" s="64"/>
      <c r="BW12" s="64"/>
      <c r="BX12" s="64"/>
      <c r="BY12" s="64"/>
      <c r="BZ12" s="64"/>
      <c r="CA12" s="64"/>
    </row>
    <row r="13" spans="1:79" s="44" customFormat="1" ht="384.75">
      <c r="A13" s="60" t="s">
        <v>52</v>
      </c>
      <c r="B13" s="60" t="s">
        <v>244</v>
      </c>
      <c r="C13" s="61" t="s">
        <v>361</v>
      </c>
      <c r="D13" s="60" t="s">
        <v>362</v>
      </c>
      <c r="E13" s="61" t="s">
        <v>363</v>
      </c>
      <c r="F13" s="60" t="s">
        <v>454</v>
      </c>
      <c r="G13" s="61" t="s">
        <v>462</v>
      </c>
      <c r="H13" s="62" t="s">
        <v>16</v>
      </c>
      <c r="I13" s="61" t="str">
        <f>IF(ISBLANK(H13),"",VLOOKUP(H13,[1]Útmutató!$B$9:$C$12,2,FALSE))</f>
        <v>term grade</v>
      </c>
      <c r="J13" s="60" t="s">
        <v>364</v>
      </c>
      <c r="K13" s="61" t="s">
        <v>365</v>
      </c>
      <c r="L13" s="60" t="s">
        <v>440</v>
      </c>
      <c r="M13" s="63"/>
      <c r="N13" s="63"/>
      <c r="O13" s="63"/>
      <c r="P13" s="63"/>
      <c r="Q13" s="63"/>
      <c r="R13" s="63"/>
      <c r="S13" s="63"/>
      <c r="T13" s="63"/>
      <c r="U13" s="63"/>
      <c r="V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row>
    <row r="14" spans="1:79" s="44" customFormat="1" ht="213.75">
      <c r="A14" s="60" t="s">
        <v>53</v>
      </c>
      <c r="B14" s="60" t="s">
        <v>245</v>
      </c>
      <c r="C14" s="61" t="s">
        <v>366</v>
      </c>
      <c r="D14" s="60" t="s">
        <v>474</v>
      </c>
      <c r="E14" s="61" t="s">
        <v>475</v>
      </c>
      <c r="F14" s="60" t="s">
        <v>476</v>
      </c>
      <c r="G14" s="61" t="s">
        <v>477</v>
      </c>
      <c r="H14" s="62" t="s">
        <v>15</v>
      </c>
      <c r="I14" s="61" t="str">
        <f>IF(ISBLANK(H14),"",VLOOKUP(H14,[7]Útmutató!$B$9:$C$12,2,FALSE))</f>
        <v>examination</v>
      </c>
      <c r="J14" s="60" t="s">
        <v>371</v>
      </c>
      <c r="K14" s="61" t="s">
        <v>372</v>
      </c>
      <c r="L14" s="60" t="s">
        <v>478</v>
      </c>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row>
    <row r="15" spans="1:79" s="45" customFormat="1" ht="399">
      <c r="A15" s="60" t="s">
        <v>54</v>
      </c>
      <c r="B15" s="60" t="s">
        <v>231</v>
      </c>
      <c r="C15" s="61" t="s">
        <v>314</v>
      </c>
      <c r="D15" s="60" t="s">
        <v>315</v>
      </c>
      <c r="E15" s="61" t="s">
        <v>316</v>
      </c>
      <c r="F15" s="60" t="s">
        <v>613</v>
      </c>
      <c r="G15" s="61" t="s">
        <v>614</v>
      </c>
      <c r="H15" s="62" t="s">
        <v>15</v>
      </c>
      <c r="I15" s="61" t="str">
        <f>IF(ISBLANK(H15),"",VLOOKUP(H15,[3]Útmutató!$B$9:$C$12,2,FALSE))</f>
        <v>examination</v>
      </c>
      <c r="J15" s="60" t="s">
        <v>232</v>
      </c>
      <c r="K15" s="61" t="s">
        <v>233</v>
      </c>
      <c r="L15" s="60" t="s">
        <v>317</v>
      </c>
      <c r="M15" s="64"/>
      <c r="N15" s="64"/>
      <c r="O15" s="64"/>
      <c r="P15" s="64"/>
      <c r="Q15" s="64"/>
      <c r="R15" s="64"/>
      <c r="S15" s="64"/>
      <c r="T15" s="64"/>
      <c r="U15" s="64"/>
      <c r="V15" s="64"/>
      <c r="W15" s="64"/>
      <c r="X15" s="64"/>
      <c r="Y15" s="64"/>
      <c r="Z15" s="64"/>
      <c r="AA15" s="64"/>
      <c r="AB15" s="64"/>
      <c r="AC15" s="64"/>
      <c r="AD15" s="64"/>
      <c r="AE15" s="64"/>
      <c r="AF15" s="64"/>
      <c r="AG15" s="64"/>
      <c r="AH15" s="64"/>
      <c r="AI15" s="64"/>
      <c r="AJ15" s="64"/>
      <c r="AK15" s="64"/>
      <c r="AL15" s="64"/>
      <c r="AM15" s="64"/>
      <c r="AN15" s="64"/>
      <c r="AO15" s="64"/>
      <c r="AP15" s="64"/>
      <c r="AQ15" s="64"/>
      <c r="AR15" s="64"/>
      <c r="AS15" s="64"/>
      <c r="AT15" s="64"/>
      <c r="AU15" s="64"/>
      <c r="AV15" s="64"/>
      <c r="AW15" s="64"/>
      <c r="AX15" s="64"/>
      <c r="AY15" s="64"/>
      <c r="AZ15" s="64"/>
      <c r="BA15" s="64"/>
      <c r="BB15" s="64"/>
      <c r="BC15" s="64"/>
      <c r="BD15" s="64"/>
      <c r="BE15" s="64"/>
      <c r="BF15" s="64"/>
      <c r="BG15" s="64"/>
      <c r="BH15" s="64"/>
      <c r="BI15" s="64"/>
      <c r="BJ15" s="64"/>
      <c r="BK15" s="64"/>
      <c r="BL15" s="64"/>
      <c r="BM15" s="64"/>
      <c r="BN15" s="64"/>
      <c r="BO15" s="64"/>
      <c r="BP15" s="64"/>
      <c r="BQ15" s="64"/>
      <c r="BR15" s="64"/>
      <c r="BS15" s="64"/>
      <c r="BT15" s="64"/>
      <c r="BU15" s="64"/>
      <c r="BV15" s="64"/>
      <c r="BW15" s="64"/>
      <c r="BX15" s="64"/>
      <c r="BY15" s="64"/>
      <c r="BZ15" s="64"/>
      <c r="CA15" s="64"/>
    </row>
    <row r="16" spans="1:79" s="44" customFormat="1" ht="256.5">
      <c r="A16" s="60" t="s">
        <v>55</v>
      </c>
      <c r="B16" s="60" t="s">
        <v>246</v>
      </c>
      <c r="C16" s="61" t="s">
        <v>373</v>
      </c>
      <c r="D16" s="60" t="s">
        <v>374</v>
      </c>
      <c r="E16" s="61" t="s">
        <v>375</v>
      </c>
      <c r="F16" s="60" t="s">
        <v>455</v>
      </c>
      <c r="G16" s="61" t="s">
        <v>612</v>
      </c>
      <c r="H16" s="62" t="s">
        <v>15</v>
      </c>
      <c r="I16" s="61" t="str">
        <f>IF(ISBLANK(H16),"",VLOOKUP(H16,[1]Útmutató!$B$9:$C$12,2,FALSE))</f>
        <v>examination</v>
      </c>
      <c r="J16" s="60" t="s">
        <v>376</v>
      </c>
      <c r="K16" s="61" t="s">
        <v>377</v>
      </c>
      <c r="L16" s="60" t="s">
        <v>446</v>
      </c>
      <c r="M16" s="63"/>
      <c r="N16" s="63"/>
      <c r="O16" s="63"/>
      <c r="P16" s="63"/>
      <c r="Q16" s="63"/>
      <c r="R16" s="63"/>
      <c r="S16" s="63"/>
      <c r="T16" s="63"/>
      <c r="U16" s="63"/>
      <c r="V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row>
    <row r="17" spans="1:79" s="49" customFormat="1" ht="242.25">
      <c r="A17" s="60" t="s">
        <v>56</v>
      </c>
      <c r="B17" s="60" t="s">
        <v>247</v>
      </c>
      <c r="C17" s="61" t="s">
        <v>334</v>
      </c>
      <c r="D17" s="60" t="s">
        <v>335</v>
      </c>
      <c r="E17" s="61" t="s">
        <v>336</v>
      </c>
      <c r="F17" s="60" t="s">
        <v>610</v>
      </c>
      <c r="G17" s="61" t="s">
        <v>611</v>
      </c>
      <c r="H17" s="62" t="s">
        <v>15</v>
      </c>
      <c r="I17" s="61" t="str">
        <f>IF(ISBLANK(H17),"",VLOOKUP(H17,[8]Útmutató!$B$9:$C$12,2,FALSE))</f>
        <v>examination</v>
      </c>
      <c r="J17" s="60" t="s">
        <v>342</v>
      </c>
      <c r="K17" s="61" t="s">
        <v>271</v>
      </c>
      <c r="L17" s="60" t="s">
        <v>439</v>
      </c>
      <c r="M17" s="66"/>
      <c r="N17" s="66"/>
      <c r="O17" s="66"/>
      <c r="P17" s="66"/>
      <c r="Q17" s="66"/>
      <c r="R17" s="66"/>
      <c r="S17" s="66"/>
      <c r="T17" s="66"/>
      <c r="U17" s="66"/>
      <c r="V17" s="66"/>
      <c r="W17" s="66"/>
      <c r="X17" s="66"/>
      <c r="Y17" s="66"/>
      <c r="Z17" s="66"/>
      <c r="AA17" s="66"/>
      <c r="AB17" s="66"/>
      <c r="AC17" s="66"/>
      <c r="AD17" s="66"/>
      <c r="AE17" s="66"/>
      <c r="AF17" s="66"/>
      <c r="AG17" s="66"/>
      <c r="AH17" s="66"/>
      <c r="AI17" s="66"/>
      <c r="AJ17" s="66"/>
      <c r="AK17" s="66"/>
      <c r="AL17" s="66"/>
      <c r="AM17" s="66"/>
      <c r="AN17" s="66"/>
      <c r="AO17" s="66"/>
      <c r="AP17" s="66"/>
      <c r="AQ17" s="66"/>
      <c r="AR17" s="66"/>
      <c r="AS17" s="66"/>
      <c r="AT17" s="66"/>
      <c r="AU17" s="66"/>
      <c r="AV17" s="66"/>
      <c r="AW17" s="66"/>
      <c r="AX17" s="66"/>
      <c r="AY17" s="66"/>
      <c r="AZ17" s="66"/>
      <c r="BA17" s="66"/>
      <c r="BB17" s="66"/>
      <c r="BC17" s="66"/>
      <c r="BD17" s="66"/>
      <c r="BE17" s="66"/>
      <c r="BF17" s="66"/>
      <c r="BG17" s="66"/>
      <c r="BH17" s="66"/>
      <c r="BI17" s="66"/>
      <c r="BJ17" s="66"/>
      <c r="BK17" s="66"/>
      <c r="BL17" s="66"/>
      <c r="BM17" s="66"/>
      <c r="BN17" s="66"/>
      <c r="BO17" s="66"/>
      <c r="BP17" s="66"/>
      <c r="BQ17" s="66"/>
      <c r="BR17" s="66"/>
      <c r="BS17" s="66"/>
      <c r="BT17" s="66"/>
      <c r="BU17" s="66"/>
      <c r="BV17" s="66"/>
      <c r="BW17" s="66"/>
      <c r="BX17" s="66"/>
      <c r="BY17" s="66"/>
      <c r="BZ17" s="66"/>
      <c r="CA17" s="66"/>
    </row>
    <row r="18" spans="1:79" s="47" customFormat="1" ht="171">
      <c r="A18" s="60" t="s">
        <v>57</v>
      </c>
      <c r="B18" s="60" t="s">
        <v>142</v>
      </c>
      <c r="C18" s="61" t="s">
        <v>143</v>
      </c>
      <c r="D18" s="60" t="s">
        <v>132</v>
      </c>
      <c r="E18" s="61" t="s">
        <v>482</v>
      </c>
      <c r="F18" s="60" t="s">
        <v>608</v>
      </c>
      <c r="G18" s="61" t="s">
        <v>609</v>
      </c>
      <c r="H18" s="62" t="s">
        <v>16</v>
      </c>
      <c r="I18" s="61" t="str">
        <f>IF(ISBLANK(H18),"",VLOOKUP(H18,[5]Útmutató!$B$9:$C$12,2,FALSE))</f>
        <v>term grade</v>
      </c>
      <c r="J18" s="60" t="s">
        <v>133</v>
      </c>
      <c r="K18" s="61" t="s">
        <v>134</v>
      </c>
      <c r="L18" s="60" t="s">
        <v>135</v>
      </c>
      <c r="M18" s="64"/>
      <c r="N18" s="64"/>
      <c r="O18" s="64"/>
      <c r="P18" s="64"/>
      <c r="Q18" s="64"/>
      <c r="R18" s="64"/>
      <c r="S18" s="64"/>
      <c r="T18" s="64"/>
      <c r="U18" s="64"/>
      <c r="V18" s="64"/>
      <c r="W18" s="64"/>
      <c r="X18" s="64"/>
      <c r="Y18" s="64"/>
      <c r="Z18" s="64"/>
      <c r="AA18" s="64"/>
      <c r="AB18" s="64"/>
      <c r="AC18" s="64"/>
      <c r="AD18" s="64"/>
      <c r="AE18" s="64"/>
      <c r="AF18" s="64"/>
      <c r="AG18" s="64"/>
      <c r="AH18" s="64"/>
      <c r="AI18" s="64"/>
      <c r="AJ18" s="64"/>
      <c r="AK18" s="64"/>
      <c r="AL18" s="64"/>
      <c r="AM18" s="64"/>
      <c r="AN18" s="64"/>
      <c r="AO18" s="64"/>
      <c r="AP18" s="64"/>
      <c r="AQ18" s="64"/>
      <c r="AR18" s="64"/>
      <c r="AS18" s="64"/>
      <c r="AT18" s="64"/>
      <c r="AU18" s="64"/>
      <c r="AV18" s="64"/>
      <c r="AW18" s="64"/>
      <c r="AX18" s="64"/>
      <c r="AY18" s="64"/>
      <c r="AZ18" s="64"/>
      <c r="BA18" s="64"/>
      <c r="BB18" s="64"/>
      <c r="BC18" s="64"/>
      <c r="BD18" s="64"/>
      <c r="BE18" s="64"/>
      <c r="BF18" s="64"/>
      <c r="BG18" s="64"/>
      <c r="BH18" s="64"/>
      <c r="BI18" s="64"/>
      <c r="BJ18" s="64"/>
      <c r="BK18" s="64"/>
      <c r="BL18" s="64"/>
      <c r="BM18" s="64"/>
      <c r="BN18" s="64"/>
      <c r="BO18" s="64"/>
      <c r="BP18" s="64"/>
      <c r="BQ18" s="64"/>
      <c r="BR18" s="64"/>
      <c r="BS18" s="64"/>
      <c r="BT18" s="64"/>
      <c r="BU18" s="64"/>
      <c r="BV18" s="64"/>
      <c r="BW18" s="64"/>
      <c r="BX18" s="64"/>
      <c r="BY18" s="64"/>
      <c r="BZ18" s="64"/>
      <c r="CA18" s="64"/>
    </row>
    <row r="19" spans="1:79" s="47" customFormat="1" ht="242.25">
      <c r="A19" s="60" t="s">
        <v>58</v>
      </c>
      <c r="B19" s="60" t="s">
        <v>144</v>
      </c>
      <c r="C19" s="61" t="s">
        <v>145</v>
      </c>
      <c r="D19" s="60" t="s">
        <v>146</v>
      </c>
      <c r="E19" s="61" t="s">
        <v>147</v>
      </c>
      <c r="F19" s="60" t="s">
        <v>606</v>
      </c>
      <c r="G19" s="61" t="s">
        <v>607</v>
      </c>
      <c r="H19" s="62" t="s">
        <v>16</v>
      </c>
      <c r="I19" s="61" t="str">
        <f>IF(ISBLANK(H19),"",VLOOKUP(H19,[5]Útmutató!$B$9:$C$12,2,FALSE))</f>
        <v>term grade</v>
      </c>
      <c r="J19" s="60" t="s">
        <v>148</v>
      </c>
      <c r="K19" s="61" t="s">
        <v>149</v>
      </c>
      <c r="L19" s="60" t="s">
        <v>150</v>
      </c>
      <c r="M19" s="64"/>
      <c r="N19" s="64"/>
      <c r="O19" s="64"/>
      <c r="P19" s="64"/>
      <c r="Q19" s="64"/>
      <c r="R19" s="64"/>
      <c r="S19" s="64"/>
      <c r="T19" s="64"/>
      <c r="U19" s="64"/>
      <c r="V19" s="64"/>
      <c r="W19" s="64"/>
      <c r="X19" s="64"/>
      <c r="Y19" s="64"/>
      <c r="Z19" s="64"/>
      <c r="AA19" s="64"/>
      <c r="AB19" s="64"/>
      <c r="AC19" s="64"/>
      <c r="AD19" s="64"/>
      <c r="AE19" s="64"/>
      <c r="AF19" s="64"/>
      <c r="AG19" s="64"/>
      <c r="AH19" s="64"/>
      <c r="AI19" s="64"/>
      <c r="AJ19" s="64"/>
      <c r="AK19" s="64"/>
      <c r="AL19" s="64"/>
      <c r="AM19" s="64"/>
      <c r="AN19" s="64"/>
      <c r="AO19" s="64"/>
      <c r="AP19" s="64"/>
      <c r="AQ19" s="64"/>
      <c r="AR19" s="64"/>
      <c r="AS19" s="64"/>
      <c r="AT19" s="64"/>
      <c r="AU19" s="64"/>
      <c r="AV19" s="64"/>
      <c r="AW19" s="64"/>
      <c r="AX19" s="64"/>
      <c r="AY19" s="64"/>
      <c r="AZ19" s="64"/>
      <c r="BA19" s="64"/>
      <c r="BB19" s="64"/>
      <c r="BC19" s="64"/>
      <c r="BD19" s="64"/>
      <c r="BE19" s="64"/>
      <c r="BF19" s="64"/>
      <c r="BG19" s="64"/>
      <c r="BH19" s="64"/>
      <c r="BI19" s="64"/>
      <c r="BJ19" s="64"/>
      <c r="BK19" s="64"/>
      <c r="BL19" s="64"/>
      <c r="BM19" s="64"/>
      <c r="BN19" s="64"/>
      <c r="BO19" s="64"/>
      <c r="BP19" s="64"/>
      <c r="BQ19" s="64"/>
      <c r="BR19" s="64"/>
      <c r="BS19" s="64"/>
      <c r="BT19" s="64"/>
      <c r="BU19" s="64"/>
      <c r="BV19" s="64"/>
      <c r="BW19" s="64"/>
      <c r="BX19" s="64"/>
      <c r="BY19" s="64"/>
      <c r="BZ19" s="64"/>
      <c r="CA19" s="64"/>
    </row>
    <row r="20" spans="1:79" s="47" customFormat="1" ht="270.75">
      <c r="A20" s="60" t="s">
        <v>59</v>
      </c>
      <c r="B20" s="60" t="s">
        <v>274</v>
      </c>
      <c r="C20" s="61" t="s">
        <v>275</v>
      </c>
      <c r="D20" s="60" t="s">
        <v>276</v>
      </c>
      <c r="E20" s="61" t="s">
        <v>491</v>
      </c>
      <c r="F20" s="60" t="s">
        <v>604</v>
      </c>
      <c r="G20" s="61" t="s">
        <v>605</v>
      </c>
      <c r="H20" s="62" t="s">
        <v>16</v>
      </c>
      <c r="I20" s="61" t="s">
        <v>20</v>
      </c>
      <c r="J20" s="60" t="s">
        <v>277</v>
      </c>
      <c r="K20" s="61" t="s">
        <v>492</v>
      </c>
      <c r="L20" s="60" t="s">
        <v>278</v>
      </c>
      <c r="M20" s="64"/>
      <c r="N20" s="64"/>
      <c r="O20" s="64"/>
      <c r="P20" s="64"/>
      <c r="Q20" s="64"/>
      <c r="R20" s="64"/>
      <c r="S20" s="64"/>
      <c r="T20" s="64"/>
      <c r="U20" s="64"/>
      <c r="V20" s="64"/>
      <c r="W20" s="64"/>
      <c r="X20" s="64"/>
      <c r="Y20" s="64"/>
      <c r="Z20" s="64"/>
      <c r="AA20" s="64"/>
      <c r="AB20" s="64"/>
      <c r="AC20" s="64"/>
      <c r="AD20" s="64"/>
      <c r="AE20" s="64"/>
      <c r="AF20" s="64"/>
      <c r="AG20" s="64"/>
      <c r="AH20" s="64"/>
      <c r="AI20" s="64"/>
      <c r="AJ20" s="64"/>
      <c r="AK20" s="64"/>
      <c r="AL20" s="64"/>
      <c r="AM20" s="64"/>
      <c r="AN20" s="64"/>
      <c r="AO20" s="64"/>
      <c r="AP20" s="64"/>
      <c r="AQ20" s="64"/>
      <c r="AR20" s="64"/>
      <c r="AS20" s="64"/>
      <c r="AT20" s="64"/>
      <c r="AU20" s="64"/>
      <c r="AV20" s="64"/>
      <c r="AW20" s="64"/>
      <c r="AX20" s="64"/>
      <c r="AY20" s="64"/>
      <c r="AZ20" s="64"/>
      <c r="BA20" s="64"/>
      <c r="BB20" s="64"/>
      <c r="BC20" s="64"/>
      <c r="BD20" s="64"/>
      <c r="BE20" s="64"/>
      <c r="BF20" s="64"/>
      <c r="BG20" s="64"/>
      <c r="BH20" s="64"/>
      <c r="BI20" s="64"/>
      <c r="BJ20" s="64"/>
      <c r="BK20" s="64"/>
      <c r="BL20" s="64"/>
      <c r="BM20" s="64"/>
      <c r="BN20" s="64"/>
      <c r="BO20" s="64"/>
      <c r="BP20" s="64"/>
      <c r="BQ20" s="64"/>
      <c r="BR20" s="64"/>
      <c r="BS20" s="64"/>
      <c r="BT20" s="64"/>
      <c r="BU20" s="64"/>
      <c r="BV20" s="64"/>
      <c r="BW20" s="64"/>
      <c r="BX20" s="64"/>
      <c r="BY20" s="64"/>
      <c r="BZ20" s="64"/>
      <c r="CA20" s="64"/>
    </row>
    <row r="21" spans="1:79" s="47" customFormat="1" ht="185.25">
      <c r="A21" s="60" t="s">
        <v>60</v>
      </c>
      <c r="B21" s="60" t="s">
        <v>248</v>
      </c>
      <c r="C21" s="61" t="s">
        <v>493</v>
      </c>
      <c r="D21" s="60" t="s">
        <v>251</v>
      </c>
      <c r="E21" s="61" t="s">
        <v>494</v>
      </c>
      <c r="F21" s="60" t="s">
        <v>602</v>
      </c>
      <c r="G21" s="61" t="s">
        <v>603</v>
      </c>
      <c r="H21" s="62" t="s">
        <v>15</v>
      </c>
      <c r="I21" s="61" t="str">
        <f>IF(ISBLANK(H21),"",VLOOKUP(H21,[9]Útmutató!$B$9:$C$12,2,FALSE))</f>
        <v>examination</v>
      </c>
      <c r="J21" s="60" t="s">
        <v>252</v>
      </c>
      <c r="K21" s="61" t="s">
        <v>495</v>
      </c>
      <c r="L21" s="60" t="s">
        <v>253</v>
      </c>
      <c r="M21" s="64"/>
      <c r="N21" s="64"/>
      <c r="O21" s="64"/>
      <c r="P21" s="64"/>
      <c r="Q21" s="64"/>
      <c r="R21" s="64"/>
      <c r="S21" s="64"/>
      <c r="T21" s="64"/>
      <c r="U21" s="64"/>
      <c r="V21" s="64"/>
      <c r="W21" s="64"/>
      <c r="X21" s="64"/>
      <c r="Y21" s="64"/>
      <c r="Z21" s="64"/>
      <c r="AA21" s="64"/>
      <c r="AB21" s="64"/>
      <c r="AC21" s="64"/>
      <c r="AD21" s="64"/>
      <c r="AE21" s="64"/>
      <c r="AF21" s="64"/>
      <c r="AG21" s="64"/>
      <c r="AH21" s="64"/>
      <c r="AI21" s="64"/>
      <c r="AJ21" s="64"/>
      <c r="AK21" s="64"/>
      <c r="AL21" s="64"/>
      <c r="AM21" s="64"/>
      <c r="AN21" s="64"/>
      <c r="AO21" s="64"/>
      <c r="AP21" s="64"/>
      <c r="AQ21" s="64"/>
      <c r="AR21" s="64"/>
      <c r="AS21" s="64"/>
      <c r="AT21" s="64"/>
      <c r="AU21" s="64"/>
      <c r="AV21" s="64"/>
      <c r="AW21" s="64"/>
      <c r="AX21" s="64"/>
      <c r="AY21" s="64"/>
      <c r="AZ21" s="64"/>
      <c r="BA21" s="64"/>
      <c r="BB21" s="64"/>
      <c r="BC21" s="64"/>
      <c r="BD21" s="64"/>
      <c r="BE21" s="64"/>
      <c r="BF21" s="64"/>
      <c r="BG21" s="64"/>
      <c r="BH21" s="64"/>
      <c r="BI21" s="64"/>
      <c r="BJ21" s="64"/>
      <c r="BK21" s="64"/>
      <c r="BL21" s="64"/>
      <c r="BM21" s="64"/>
      <c r="BN21" s="64"/>
      <c r="BO21" s="64"/>
      <c r="BP21" s="64"/>
      <c r="BQ21" s="64"/>
      <c r="BR21" s="64"/>
      <c r="BS21" s="64"/>
      <c r="BT21" s="64"/>
      <c r="BU21" s="64"/>
      <c r="BV21" s="64"/>
      <c r="BW21" s="64"/>
      <c r="BX21" s="64"/>
      <c r="BY21" s="64"/>
      <c r="BZ21" s="64"/>
      <c r="CA21" s="64"/>
    </row>
    <row r="22" spans="1:79" s="47" customFormat="1" ht="185.25">
      <c r="A22" s="60" t="s">
        <v>196</v>
      </c>
      <c r="B22" s="60" t="s">
        <v>197</v>
      </c>
      <c r="C22" s="61" t="s">
        <v>496</v>
      </c>
      <c r="D22" s="60" t="s">
        <v>198</v>
      </c>
      <c r="E22" s="61" t="s">
        <v>497</v>
      </c>
      <c r="F22" s="60" t="s">
        <v>601</v>
      </c>
      <c r="G22" s="61" t="s">
        <v>498</v>
      </c>
      <c r="H22" s="62" t="s">
        <v>15</v>
      </c>
      <c r="I22" s="61" t="str">
        <f>IF(ISBLANK(H22),"",VLOOKUP(H22,[10]Útmutató!$B$9:$C$12,2,FALSE))</f>
        <v>examination</v>
      </c>
      <c r="J22" s="60" t="s">
        <v>199</v>
      </c>
      <c r="K22" s="61" t="s">
        <v>200</v>
      </c>
      <c r="L22" s="60" t="s">
        <v>201</v>
      </c>
      <c r="M22" s="64"/>
      <c r="N22" s="64"/>
      <c r="O22" s="64"/>
      <c r="P22" s="64"/>
      <c r="Q22" s="64"/>
      <c r="R22" s="64"/>
      <c r="S22" s="64"/>
      <c r="T22" s="64"/>
      <c r="U22" s="64"/>
      <c r="V22" s="64"/>
      <c r="W22" s="64"/>
      <c r="X22" s="64"/>
      <c r="Y22" s="64"/>
      <c r="Z22" s="64"/>
      <c r="AA22" s="64"/>
      <c r="AB22" s="64"/>
      <c r="AC22" s="64"/>
      <c r="AD22" s="64"/>
      <c r="AE22" s="64"/>
      <c r="AF22" s="64"/>
      <c r="AG22" s="64"/>
      <c r="AH22" s="64"/>
      <c r="AI22" s="64"/>
      <c r="AJ22" s="64"/>
      <c r="AK22" s="64"/>
      <c r="AL22" s="64"/>
      <c r="AM22" s="64"/>
      <c r="AN22" s="64"/>
      <c r="AO22" s="64"/>
      <c r="AP22" s="64"/>
      <c r="AQ22" s="64"/>
      <c r="AR22" s="64"/>
      <c r="AS22" s="64"/>
      <c r="AT22" s="64"/>
      <c r="AU22" s="64"/>
      <c r="AV22" s="64"/>
      <c r="AW22" s="64"/>
      <c r="AX22" s="64"/>
      <c r="AY22" s="64"/>
      <c r="AZ22" s="64"/>
      <c r="BA22" s="64"/>
      <c r="BB22" s="64"/>
      <c r="BC22" s="64"/>
      <c r="BD22" s="64"/>
      <c r="BE22" s="64"/>
      <c r="BF22" s="64"/>
      <c r="BG22" s="64"/>
      <c r="BH22" s="64"/>
      <c r="BI22" s="64"/>
      <c r="BJ22" s="64"/>
      <c r="BK22" s="64"/>
      <c r="BL22" s="64"/>
      <c r="BM22" s="64"/>
      <c r="BN22" s="64"/>
      <c r="BO22" s="64"/>
      <c r="BP22" s="64"/>
      <c r="BQ22" s="64"/>
      <c r="BR22" s="64"/>
      <c r="BS22" s="64"/>
      <c r="BT22" s="64"/>
      <c r="BU22" s="64"/>
      <c r="BV22" s="64"/>
      <c r="BW22" s="64"/>
      <c r="BX22" s="64"/>
      <c r="BY22" s="64"/>
      <c r="BZ22" s="64"/>
      <c r="CA22" s="64"/>
    </row>
    <row r="23" spans="1:79" s="48" customFormat="1" ht="256.5">
      <c r="A23" s="60" t="s">
        <v>61</v>
      </c>
      <c r="B23" s="60" t="s">
        <v>96</v>
      </c>
      <c r="C23" s="61" t="s">
        <v>97</v>
      </c>
      <c r="D23" s="60" t="s">
        <v>98</v>
      </c>
      <c r="E23" s="61" t="s">
        <v>499</v>
      </c>
      <c r="F23" s="60" t="s">
        <v>600</v>
      </c>
      <c r="G23" s="61" t="s">
        <v>599</v>
      </c>
      <c r="H23" s="62" t="s">
        <v>16</v>
      </c>
      <c r="I23" s="61" t="str">
        <f>IF(ISBLANK(H23),"",VLOOKUP(H23,[4]Útmutató!$B$9:$C$12,2,FALSE))</f>
        <v>term grade</v>
      </c>
      <c r="J23" s="60" t="s">
        <v>99</v>
      </c>
      <c r="K23" s="61" t="s">
        <v>500</v>
      </c>
      <c r="L23" s="60" t="s">
        <v>468</v>
      </c>
      <c r="M23" s="65"/>
      <c r="N23" s="65"/>
      <c r="O23" s="65"/>
      <c r="P23" s="65"/>
      <c r="Q23" s="65"/>
      <c r="R23" s="65"/>
      <c r="S23" s="65"/>
      <c r="T23" s="65"/>
      <c r="U23" s="65"/>
      <c r="V23" s="65"/>
      <c r="W23" s="65"/>
      <c r="X23" s="65"/>
      <c r="Y23" s="65"/>
      <c r="Z23" s="65"/>
      <c r="AA23" s="65"/>
      <c r="AB23" s="65"/>
      <c r="AC23" s="65"/>
      <c r="AD23" s="65"/>
      <c r="AE23" s="65"/>
      <c r="AF23" s="65"/>
      <c r="AG23" s="65"/>
      <c r="AH23" s="65"/>
      <c r="AI23" s="65"/>
      <c r="AJ23" s="65"/>
      <c r="AK23" s="65"/>
      <c r="AL23" s="65"/>
      <c r="AM23" s="65"/>
      <c r="AN23" s="65"/>
      <c r="AO23" s="65"/>
      <c r="AP23" s="65"/>
      <c r="AQ23" s="65"/>
      <c r="AR23" s="65"/>
      <c r="AS23" s="65"/>
      <c r="AT23" s="65"/>
      <c r="AU23" s="65"/>
      <c r="AV23" s="65"/>
      <c r="AW23" s="65"/>
      <c r="AX23" s="65"/>
      <c r="AY23" s="65"/>
      <c r="AZ23" s="65"/>
      <c r="BA23" s="65"/>
      <c r="BB23" s="65"/>
      <c r="BC23" s="65"/>
      <c r="BD23" s="65"/>
      <c r="BE23" s="65"/>
      <c r="BF23" s="65"/>
      <c r="BG23" s="65"/>
      <c r="BH23" s="65"/>
      <c r="BI23" s="65"/>
      <c r="BJ23" s="65"/>
      <c r="BK23" s="65"/>
      <c r="BL23" s="65"/>
      <c r="BM23" s="65"/>
      <c r="BN23" s="65"/>
      <c r="BO23" s="65"/>
      <c r="BP23" s="65"/>
      <c r="BQ23" s="65"/>
      <c r="BR23" s="65"/>
      <c r="BS23" s="65"/>
      <c r="BT23" s="65"/>
      <c r="BU23" s="65"/>
      <c r="BV23" s="65"/>
      <c r="BW23" s="65"/>
      <c r="BX23" s="65"/>
      <c r="BY23" s="65"/>
      <c r="BZ23" s="65"/>
      <c r="CA23" s="65"/>
    </row>
    <row r="24" spans="1:79" s="47" customFormat="1" ht="297.75" customHeight="1">
      <c r="A24" s="60" t="s">
        <v>62</v>
      </c>
      <c r="B24" s="60" t="s">
        <v>279</v>
      </c>
      <c r="C24" s="61" t="s">
        <v>280</v>
      </c>
      <c r="D24" s="60" t="s">
        <v>281</v>
      </c>
      <c r="E24" s="61" t="s">
        <v>282</v>
      </c>
      <c r="F24" s="60" t="s">
        <v>597</v>
      </c>
      <c r="G24" s="61" t="s">
        <v>598</v>
      </c>
      <c r="H24" s="62" t="s">
        <v>16</v>
      </c>
      <c r="I24" s="61" t="str">
        <f>IF(ISBLANK(H24),"",VLOOKUP(H24,[11]Útmutató!$B$9:$C$12,2,FALSE))</f>
        <v>term grade</v>
      </c>
      <c r="J24" s="60" t="s">
        <v>283</v>
      </c>
      <c r="K24" s="61" t="s">
        <v>501</v>
      </c>
      <c r="L24" s="60" t="s">
        <v>284</v>
      </c>
      <c r="M24" s="64"/>
      <c r="N24" s="64"/>
      <c r="O24" s="64"/>
      <c r="P24" s="64"/>
      <c r="Q24" s="64"/>
      <c r="R24" s="64"/>
      <c r="S24" s="64"/>
      <c r="T24" s="64"/>
      <c r="U24" s="64"/>
      <c r="V24" s="64"/>
      <c r="W24" s="64"/>
      <c r="X24" s="64"/>
      <c r="Y24" s="64"/>
      <c r="Z24" s="64"/>
      <c r="AA24" s="64"/>
      <c r="AB24" s="64"/>
      <c r="AC24" s="64"/>
      <c r="AD24" s="64"/>
      <c r="AE24" s="64"/>
      <c r="AF24" s="64"/>
      <c r="AG24" s="64"/>
      <c r="AH24" s="64"/>
      <c r="AI24" s="64"/>
      <c r="AJ24" s="64"/>
      <c r="AK24" s="64"/>
      <c r="AL24" s="64"/>
      <c r="AM24" s="64"/>
      <c r="AN24" s="64"/>
      <c r="AO24" s="64"/>
      <c r="AP24" s="64"/>
      <c r="AQ24" s="64"/>
      <c r="AR24" s="64"/>
      <c r="AS24" s="64"/>
      <c r="AT24" s="64"/>
      <c r="AU24" s="64"/>
      <c r="AV24" s="64"/>
      <c r="AW24" s="64"/>
      <c r="AX24" s="64"/>
      <c r="AY24" s="64"/>
      <c r="AZ24" s="64"/>
      <c r="BA24" s="64"/>
      <c r="BB24" s="64"/>
      <c r="BC24" s="64"/>
      <c r="BD24" s="64"/>
      <c r="BE24" s="64"/>
      <c r="BF24" s="64"/>
      <c r="BG24" s="64"/>
      <c r="BH24" s="64"/>
      <c r="BI24" s="64"/>
      <c r="BJ24" s="64"/>
      <c r="BK24" s="64"/>
      <c r="BL24" s="64"/>
      <c r="BM24" s="64"/>
      <c r="BN24" s="64"/>
      <c r="BO24" s="64"/>
      <c r="BP24" s="64"/>
      <c r="BQ24" s="64"/>
      <c r="BR24" s="64"/>
      <c r="BS24" s="64"/>
      <c r="BT24" s="64"/>
      <c r="BU24" s="64"/>
      <c r="BV24" s="64"/>
      <c r="BW24" s="64"/>
      <c r="BX24" s="64"/>
      <c r="BY24" s="64"/>
      <c r="BZ24" s="64"/>
      <c r="CA24" s="64"/>
    </row>
    <row r="25" spans="1:79" s="47" customFormat="1" ht="356.25">
      <c r="A25" s="60" t="s">
        <v>63</v>
      </c>
      <c r="B25" s="60" t="s">
        <v>285</v>
      </c>
      <c r="C25" s="61" t="s">
        <v>286</v>
      </c>
      <c r="D25" s="60" t="s">
        <v>287</v>
      </c>
      <c r="E25" s="61" t="s">
        <v>502</v>
      </c>
      <c r="F25" s="60" t="s">
        <v>596</v>
      </c>
      <c r="G25" s="61" t="s">
        <v>522</v>
      </c>
      <c r="H25" s="62" t="s">
        <v>16</v>
      </c>
      <c r="I25" s="61" t="str">
        <f>IF(ISBLANK(H25),"",VLOOKUP(H25,[11]Útmutató!$B$9:$C$12,2,FALSE))</f>
        <v>term grade</v>
      </c>
      <c r="J25" s="60" t="s">
        <v>288</v>
      </c>
      <c r="K25" s="61" t="s">
        <v>503</v>
      </c>
      <c r="L25" s="60" t="s">
        <v>289</v>
      </c>
      <c r="M25" s="64"/>
      <c r="N25" s="64"/>
      <c r="O25" s="64"/>
      <c r="P25" s="64"/>
      <c r="Q25" s="64"/>
      <c r="R25" s="64"/>
      <c r="S25" s="64"/>
      <c r="T25" s="64"/>
      <c r="U25" s="64"/>
      <c r="V25" s="64"/>
      <c r="W25" s="64"/>
      <c r="X25" s="64"/>
      <c r="Y25" s="64"/>
      <c r="Z25" s="64"/>
      <c r="AA25" s="64"/>
      <c r="AB25" s="64"/>
      <c r="AC25" s="64"/>
      <c r="AD25" s="64"/>
      <c r="AE25" s="64"/>
      <c r="AF25" s="64"/>
      <c r="AG25" s="64"/>
      <c r="AH25" s="64"/>
      <c r="AI25" s="64"/>
      <c r="AJ25" s="64"/>
      <c r="AK25" s="64"/>
      <c r="AL25" s="64"/>
      <c r="AM25" s="64"/>
      <c r="AN25" s="64"/>
      <c r="AO25" s="64"/>
      <c r="AP25" s="64"/>
      <c r="AQ25" s="64"/>
      <c r="AR25" s="64"/>
      <c r="AS25" s="64"/>
      <c r="AT25" s="64"/>
      <c r="AU25" s="64"/>
      <c r="AV25" s="64"/>
      <c r="AW25" s="64"/>
      <c r="AX25" s="64"/>
      <c r="AY25" s="64"/>
      <c r="AZ25" s="64"/>
      <c r="BA25" s="64"/>
      <c r="BB25" s="64"/>
      <c r="BC25" s="64"/>
      <c r="BD25" s="64"/>
      <c r="BE25" s="64"/>
      <c r="BF25" s="64"/>
      <c r="BG25" s="64"/>
      <c r="BH25" s="64"/>
      <c r="BI25" s="64"/>
      <c r="BJ25" s="64"/>
      <c r="BK25" s="64"/>
      <c r="BL25" s="64"/>
      <c r="BM25" s="64"/>
      <c r="BN25" s="64"/>
      <c r="BO25" s="64"/>
      <c r="BP25" s="64"/>
      <c r="BQ25" s="64"/>
      <c r="BR25" s="64"/>
      <c r="BS25" s="64"/>
      <c r="BT25" s="64"/>
      <c r="BU25" s="64"/>
      <c r="BV25" s="64"/>
      <c r="BW25" s="64"/>
      <c r="BX25" s="64"/>
      <c r="BY25" s="64"/>
      <c r="BZ25" s="64"/>
      <c r="CA25" s="64"/>
    </row>
    <row r="26" spans="1:79" s="50" customFormat="1" ht="256.5">
      <c r="A26" s="60" t="s">
        <v>64</v>
      </c>
      <c r="B26" s="60" t="s">
        <v>100</v>
      </c>
      <c r="C26" s="61" t="s">
        <v>101</v>
      </c>
      <c r="D26" s="60" t="s">
        <v>102</v>
      </c>
      <c r="E26" s="61" t="s">
        <v>504</v>
      </c>
      <c r="F26" s="60" t="s">
        <v>595</v>
      </c>
      <c r="G26" s="61" t="s">
        <v>594</v>
      </c>
      <c r="H26" s="62" t="s">
        <v>18</v>
      </c>
      <c r="I26" s="61" t="str">
        <f>IF(ISBLANK(H26),"",VLOOKUP(H26,[12]Útmutató!$B$9:$C$12,2,FALSE))</f>
        <v>signature</v>
      </c>
      <c r="J26" s="60" t="s">
        <v>103</v>
      </c>
      <c r="K26" s="61" t="s">
        <v>104</v>
      </c>
      <c r="L26" s="60" t="s">
        <v>105</v>
      </c>
      <c r="M26" s="67"/>
      <c r="N26" s="67"/>
      <c r="O26" s="67"/>
      <c r="P26" s="67"/>
      <c r="Q26" s="67"/>
      <c r="R26" s="67"/>
      <c r="S26" s="67"/>
      <c r="T26" s="67"/>
      <c r="U26" s="67"/>
      <c r="V26" s="67"/>
      <c r="W26" s="67"/>
      <c r="X26" s="67"/>
      <c r="Y26" s="67"/>
      <c r="Z26" s="67"/>
      <c r="AA26" s="67"/>
      <c r="AB26" s="67"/>
      <c r="AC26" s="67"/>
      <c r="AD26" s="67"/>
      <c r="AE26" s="67"/>
      <c r="AF26" s="67"/>
      <c r="AG26" s="67"/>
      <c r="AH26" s="67"/>
      <c r="AI26" s="67"/>
      <c r="AJ26" s="67"/>
      <c r="AK26" s="67"/>
      <c r="AL26" s="67"/>
      <c r="AM26" s="67"/>
      <c r="AN26" s="67"/>
      <c r="AO26" s="67"/>
      <c r="AP26" s="67"/>
      <c r="AQ26" s="67"/>
      <c r="AR26" s="67"/>
      <c r="AS26" s="67"/>
      <c r="AT26" s="67"/>
      <c r="AU26" s="67"/>
      <c r="AV26" s="67"/>
      <c r="AW26" s="67"/>
      <c r="AX26" s="67"/>
      <c r="AY26" s="67"/>
      <c r="AZ26" s="67"/>
      <c r="BA26" s="67"/>
      <c r="BB26" s="67"/>
      <c r="BC26" s="67"/>
      <c r="BD26" s="67"/>
      <c r="BE26" s="67"/>
      <c r="BF26" s="67"/>
      <c r="BG26" s="67"/>
      <c r="BH26" s="67"/>
      <c r="BI26" s="67"/>
      <c r="BJ26" s="67"/>
      <c r="BK26" s="67"/>
      <c r="BL26" s="67"/>
      <c r="BM26" s="67"/>
      <c r="BN26" s="67"/>
      <c r="BO26" s="67"/>
      <c r="BP26" s="67"/>
      <c r="BQ26" s="67"/>
      <c r="BR26" s="67"/>
      <c r="BS26" s="67"/>
      <c r="BT26" s="67"/>
      <c r="BU26" s="67"/>
      <c r="BV26" s="67"/>
      <c r="BW26" s="67"/>
      <c r="BX26" s="67"/>
      <c r="BY26" s="67"/>
      <c r="BZ26" s="67"/>
      <c r="CA26" s="67"/>
    </row>
    <row r="27" spans="1:79" s="50" customFormat="1" ht="228">
      <c r="A27" s="60" t="s">
        <v>65</v>
      </c>
      <c r="B27" s="60" t="s">
        <v>106</v>
      </c>
      <c r="C27" s="61" t="s">
        <v>107</v>
      </c>
      <c r="D27" s="60" t="s">
        <v>469</v>
      </c>
      <c r="E27" s="61" t="s">
        <v>505</v>
      </c>
      <c r="F27" s="60" t="s">
        <v>593</v>
      </c>
      <c r="G27" s="61" t="s">
        <v>592</v>
      </c>
      <c r="H27" s="62" t="s">
        <v>18</v>
      </c>
      <c r="I27" s="61" t="str">
        <f>IF(ISBLANK(H27),"",VLOOKUP(H27,[12]Útmutató!$B$9:$C$12,2,FALSE))</f>
        <v>signature</v>
      </c>
      <c r="J27" s="60" t="s">
        <v>103</v>
      </c>
      <c r="K27" s="61" t="s">
        <v>104</v>
      </c>
      <c r="L27" s="60" t="s">
        <v>108</v>
      </c>
      <c r="M27" s="67"/>
      <c r="N27" s="67"/>
      <c r="O27" s="67"/>
      <c r="P27" s="67"/>
      <c r="Q27" s="67"/>
      <c r="R27" s="67"/>
      <c r="S27" s="67"/>
      <c r="T27" s="67"/>
      <c r="U27" s="67"/>
      <c r="V27" s="67"/>
      <c r="W27" s="67"/>
      <c r="X27" s="67"/>
      <c r="Y27" s="67"/>
      <c r="Z27" s="67"/>
      <c r="AA27" s="67"/>
      <c r="AB27" s="67"/>
      <c r="AC27" s="67"/>
      <c r="AD27" s="67"/>
      <c r="AE27" s="67"/>
      <c r="AF27" s="67"/>
      <c r="AG27" s="67"/>
      <c r="AH27" s="67"/>
      <c r="AI27" s="67"/>
      <c r="AJ27" s="67"/>
      <c r="AK27" s="67"/>
      <c r="AL27" s="67"/>
      <c r="AM27" s="67"/>
      <c r="AN27" s="67"/>
      <c r="AO27" s="67"/>
      <c r="AP27" s="67"/>
      <c r="AQ27" s="67"/>
      <c r="AR27" s="67"/>
      <c r="AS27" s="67"/>
      <c r="AT27" s="67"/>
      <c r="AU27" s="67"/>
      <c r="AV27" s="67"/>
      <c r="AW27" s="67"/>
      <c r="AX27" s="67"/>
      <c r="AY27" s="67"/>
      <c r="AZ27" s="67"/>
      <c r="BA27" s="67"/>
      <c r="BB27" s="67"/>
      <c r="BC27" s="67"/>
      <c r="BD27" s="67"/>
      <c r="BE27" s="67"/>
      <c r="BF27" s="67"/>
      <c r="BG27" s="67"/>
      <c r="BH27" s="67"/>
      <c r="BI27" s="67"/>
      <c r="BJ27" s="67"/>
      <c r="BK27" s="67"/>
      <c r="BL27" s="67"/>
      <c r="BM27" s="67"/>
      <c r="BN27" s="67"/>
      <c r="BO27" s="67"/>
      <c r="BP27" s="67"/>
      <c r="BQ27" s="67"/>
      <c r="BR27" s="67"/>
      <c r="BS27" s="67"/>
      <c r="BT27" s="67"/>
      <c r="BU27" s="67"/>
      <c r="BV27" s="67"/>
      <c r="BW27" s="67"/>
      <c r="BX27" s="67"/>
      <c r="BY27" s="67"/>
      <c r="BZ27" s="67"/>
      <c r="CA27" s="67"/>
    </row>
    <row r="28" spans="1:79" s="51" customFormat="1" ht="270.75">
      <c r="A28" s="60" t="s">
        <v>414</v>
      </c>
      <c r="B28" s="60" t="s">
        <v>205</v>
      </c>
      <c r="C28" s="61" t="s">
        <v>415</v>
      </c>
      <c r="D28" s="60" t="s">
        <v>206</v>
      </c>
      <c r="E28" s="61" t="s">
        <v>416</v>
      </c>
      <c r="F28" s="60" t="s">
        <v>456</v>
      </c>
      <c r="G28" s="61" t="s">
        <v>463</v>
      </c>
      <c r="H28" s="62" t="s">
        <v>15</v>
      </c>
      <c r="I28" s="61" t="str">
        <f>IF(ISBLANK(H28),"",VLOOKUP(H28,[13]Útmutató!$B$9:$C$12,2,FALSE))</f>
        <v>examination</v>
      </c>
      <c r="J28" s="60" t="s">
        <v>330</v>
      </c>
      <c r="K28" s="61" t="s">
        <v>417</v>
      </c>
      <c r="L28" s="60" t="s">
        <v>207</v>
      </c>
      <c r="M28" s="68"/>
      <c r="N28" s="68"/>
      <c r="O28" s="68"/>
      <c r="P28" s="68"/>
      <c r="Q28" s="68"/>
      <c r="R28" s="68"/>
      <c r="S28" s="68"/>
      <c r="T28" s="68"/>
      <c r="U28" s="68"/>
      <c r="V28" s="68"/>
      <c r="W28" s="68"/>
      <c r="X28" s="68"/>
      <c r="Y28" s="68"/>
      <c r="Z28" s="68"/>
      <c r="AA28" s="68"/>
      <c r="AB28" s="68"/>
      <c r="AC28" s="68"/>
      <c r="AD28" s="68"/>
      <c r="AE28" s="68"/>
      <c r="AF28" s="68"/>
      <c r="AG28" s="68"/>
      <c r="AH28" s="68"/>
      <c r="AI28" s="68"/>
      <c r="AJ28" s="68"/>
      <c r="AK28" s="68"/>
      <c r="AL28" s="68"/>
      <c r="AM28" s="68"/>
      <c r="AN28" s="68"/>
      <c r="AO28" s="68"/>
      <c r="AP28" s="68"/>
      <c r="AQ28" s="68"/>
      <c r="AR28" s="68"/>
      <c r="AS28" s="68"/>
      <c r="AT28" s="68"/>
      <c r="AU28" s="68"/>
      <c r="AV28" s="68"/>
      <c r="AW28" s="68"/>
      <c r="AX28" s="68"/>
      <c r="AY28" s="68"/>
      <c r="AZ28" s="68"/>
      <c r="BA28" s="68"/>
      <c r="BB28" s="68"/>
      <c r="BC28" s="68"/>
      <c r="BD28" s="68"/>
      <c r="BE28" s="68"/>
      <c r="BF28" s="68"/>
      <c r="BG28" s="68"/>
      <c r="BH28" s="68"/>
      <c r="BI28" s="68"/>
      <c r="BJ28" s="68"/>
      <c r="BK28" s="68"/>
      <c r="BL28" s="68"/>
      <c r="BM28" s="68"/>
      <c r="BN28" s="68"/>
      <c r="BO28" s="68"/>
      <c r="BP28" s="68"/>
      <c r="BQ28" s="68"/>
      <c r="BR28" s="68"/>
      <c r="BS28" s="68"/>
      <c r="BT28" s="68"/>
      <c r="BU28" s="68"/>
      <c r="BV28" s="68"/>
      <c r="BW28" s="68"/>
      <c r="BX28" s="68"/>
      <c r="BY28" s="68"/>
      <c r="BZ28" s="68"/>
      <c r="CA28" s="68"/>
    </row>
    <row r="29" spans="1:79" s="47" customFormat="1" ht="171">
      <c r="A29" s="60" t="s">
        <v>66</v>
      </c>
      <c r="B29" s="60" t="s">
        <v>151</v>
      </c>
      <c r="C29" s="61" t="s">
        <v>152</v>
      </c>
      <c r="D29" s="60" t="s">
        <v>153</v>
      </c>
      <c r="E29" s="61" t="s">
        <v>506</v>
      </c>
      <c r="F29" s="60" t="s">
        <v>154</v>
      </c>
      <c r="G29" s="61" t="s">
        <v>507</v>
      </c>
      <c r="H29" s="62" t="s">
        <v>16</v>
      </c>
      <c r="I29" s="61" t="str">
        <f>IF(ISBLANK(H29),"",VLOOKUP(H29,[5]Útmutató!$B$9:$C$12,2,FALSE))</f>
        <v>term grade</v>
      </c>
      <c r="J29" s="60" t="s">
        <v>155</v>
      </c>
      <c r="K29" s="61" t="s">
        <v>156</v>
      </c>
      <c r="L29" s="60" t="s">
        <v>157</v>
      </c>
      <c r="M29" s="64"/>
      <c r="N29" s="64"/>
      <c r="O29" s="64"/>
      <c r="P29" s="64"/>
      <c r="Q29" s="64"/>
      <c r="R29" s="64"/>
      <c r="S29" s="64"/>
      <c r="T29" s="64"/>
      <c r="U29" s="64"/>
      <c r="V29" s="64"/>
      <c r="W29" s="64"/>
      <c r="X29" s="64"/>
      <c r="Y29" s="64"/>
      <c r="Z29" s="64"/>
      <c r="AA29" s="64"/>
      <c r="AB29" s="64"/>
      <c r="AC29" s="64"/>
      <c r="AD29" s="64"/>
      <c r="AE29" s="64"/>
      <c r="AF29" s="64"/>
      <c r="AG29" s="64"/>
      <c r="AH29" s="64"/>
      <c r="AI29" s="64"/>
      <c r="AJ29" s="64"/>
      <c r="AK29" s="64"/>
      <c r="AL29" s="64"/>
      <c r="AM29" s="64"/>
      <c r="AN29" s="64"/>
      <c r="AO29" s="64"/>
      <c r="AP29" s="64"/>
      <c r="AQ29" s="64"/>
      <c r="AR29" s="64"/>
      <c r="AS29" s="64"/>
      <c r="AT29" s="64"/>
      <c r="AU29" s="64"/>
      <c r="AV29" s="64"/>
      <c r="AW29" s="64"/>
      <c r="AX29" s="64"/>
      <c r="AY29" s="64"/>
      <c r="AZ29" s="64"/>
      <c r="BA29" s="64"/>
      <c r="BB29" s="64"/>
      <c r="BC29" s="64"/>
      <c r="BD29" s="64"/>
      <c r="BE29" s="64"/>
      <c r="BF29" s="64"/>
      <c r="BG29" s="64"/>
      <c r="BH29" s="64"/>
      <c r="BI29" s="64"/>
      <c r="BJ29" s="64"/>
      <c r="BK29" s="64"/>
      <c r="BL29" s="64"/>
      <c r="BM29" s="64"/>
      <c r="BN29" s="64"/>
      <c r="BO29" s="64"/>
      <c r="BP29" s="64"/>
      <c r="BQ29" s="64"/>
      <c r="BR29" s="64"/>
      <c r="BS29" s="64"/>
      <c r="BT29" s="64"/>
      <c r="BU29" s="64"/>
      <c r="BV29" s="64"/>
      <c r="BW29" s="64"/>
      <c r="BX29" s="64"/>
      <c r="BY29" s="64"/>
      <c r="BZ29" s="64"/>
      <c r="CA29" s="64"/>
    </row>
    <row r="30" spans="1:79" s="46" customFormat="1" ht="256.5">
      <c r="A30" s="60" t="s">
        <v>399</v>
      </c>
      <c r="B30" s="60" t="s">
        <v>249</v>
      </c>
      <c r="C30" s="61" t="s">
        <v>272</v>
      </c>
      <c r="D30" s="60" t="s">
        <v>400</v>
      </c>
      <c r="E30" s="61" t="s">
        <v>401</v>
      </c>
      <c r="F30" s="60" t="s">
        <v>402</v>
      </c>
      <c r="G30" s="61" t="s">
        <v>403</v>
      </c>
      <c r="H30" s="62" t="s">
        <v>16</v>
      </c>
      <c r="I30" s="61" t="str">
        <f>IF(ISBLANK(H30),"",VLOOKUP(H30,[14]Útmutató!$B$9:$C$12,2,FALSE))</f>
        <v>term grade</v>
      </c>
      <c r="J30" s="60" t="s">
        <v>273</v>
      </c>
      <c r="K30" s="61" t="s">
        <v>404</v>
      </c>
      <c r="L30" s="60" t="s">
        <v>405</v>
      </c>
      <c r="M30" s="68"/>
      <c r="N30" s="68"/>
      <c r="O30" s="68"/>
      <c r="P30" s="68"/>
      <c r="Q30" s="68"/>
      <c r="R30" s="68"/>
      <c r="S30" s="68"/>
      <c r="T30" s="68"/>
      <c r="U30" s="68"/>
      <c r="V30" s="68"/>
      <c r="W30" s="68"/>
      <c r="X30" s="68"/>
      <c r="Y30" s="68"/>
      <c r="Z30" s="68"/>
      <c r="AA30" s="68"/>
      <c r="AB30" s="68"/>
      <c r="AC30" s="68"/>
      <c r="AD30" s="68"/>
      <c r="AE30" s="68"/>
      <c r="AF30" s="68"/>
      <c r="AG30" s="68"/>
      <c r="AH30" s="68"/>
      <c r="AI30" s="68"/>
      <c r="AJ30" s="68"/>
      <c r="AK30" s="68"/>
      <c r="AL30" s="68"/>
      <c r="AM30" s="68"/>
      <c r="AN30" s="68"/>
      <c r="AO30" s="68"/>
      <c r="AP30" s="68"/>
      <c r="AQ30" s="68"/>
      <c r="AR30" s="68"/>
      <c r="AS30" s="68"/>
      <c r="AT30" s="68"/>
      <c r="AU30" s="68"/>
      <c r="AV30" s="68"/>
      <c r="AW30" s="68"/>
      <c r="AX30" s="68"/>
      <c r="AY30" s="68"/>
      <c r="AZ30" s="68"/>
      <c r="BA30" s="68"/>
      <c r="BB30" s="68"/>
      <c r="BC30" s="68"/>
      <c r="BD30" s="68"/>
      <c r="BE30" s="68"/>
      <c r="BF30" s="68"/>
      <c r="BG30" s="68"/>
      <c r="BH30" s="68"/>
      <c r="BI30" s="68"/>
      <c r="BJ30" s="68"/>
      <c r="BK30" s="68"/>
      <c r="BL30" s="68"/>
      <c r="BM30" s="68"/>
      <c r="BN30" s="68"/>
      <c r="BO30" s="68"/>
      <c r="BP30" s="68"/>
      <c r="BQ30" s="68"/>
      <c r="BR30" s="68"/>
      <c r="BS30" s="68"/>
      <c r="BT30" s="68"/>
      <c r="BU30" s="68"/>
      <c r="BV30" s="68"/>
      <c r="BW30" s="68"/>
      <c r="BX30" s="68"/>
      <c r="BY30" s="68"/>
      <c r="BZ30" s="68"/>
      <c r="CA30" s="68"/>
    </row>
    <row r="31" spans="1:79" s="44" customFormat="1" ht="185.25">
      <c r="A31" s="60" t="s">
        <v>67</v>
      </c>
      <c r="B31" s="60" t="s">
        <v>250</v>
      </c>
      <c r="C31" s="61" t="s">
        <v>378</v>
      </c>
      <c r="D31" s="60" t="s">
        <v>379</v>
      </c>
      <c r="E31" s="61" t="s">
        <v>380</v>
      </c>
      <c r="F31" s="60" t="s">
        <v>591</v>
      </c>
      <c r="G31" s="61" t="s">
        <v>464</v>
      </c>
      <c r="H31" s="62" t="s">
        <v>15</v>
      </c>
      <c r="I31" s="61" t="str">
        <f>IF(ISBLANK(H31),"",VLOOKUP(H31,[1]Útmutató!$B$9:$C$12,2,FALSE))</f>
        <v>examination</v>
      </c>
      <c r="J31" s="60" t="s">
        <v>381</v>
      </c>
      <c r="K31" s="61" t="s">
        <v>382</v>
      </c>
      <c r="L31" s="60" t="s">
        <v>447</v>
      </c>
      <c r="M31" s="63"/>
      <c r="N31" s="63"/>
      <c r="O31" s="63"/>
      <c r="P31" s="63"/>
      <c r="Q31" s="63"/>
      <c r="R31" s="63"/>
      <c r="S31" s="63"/>
      <c r="T31" s="63"/>
      <c r="U31" s="63"/>
      <c r="V31" s="63"/>
      <c r="W31" s="63"/>
      <c r="X31" s="63"/>
      <c r="Y31" s="63"/>
      <c r="Z31" s="63"/>
      <c r="AA31" s="63"/>
      <c r="AB31" s="63"/>
      <c r="AC31" s="63"/>
      <c r="AD31" s="63"/>
      <c r="AE31" s="63"/>
      <c r="AF31" s="63"/>
      <c r="AG31" s="63"/>
      <c r="AH31" s="63"/>
      <c r="AI31" s="63"/>
      <c r="AJ31" s="63"/>
      <c r="AK31" s="63"/>
      <c r="AL31" s="63"/>
      <c r="AM31" s="63"/>
      <c r="AN31" s="63"/>
      <c r="AO31" s="63"/>
      <c r="AP31" s="63"/>
      <c r="AQ31" s="63"/>
      <c r="AR31" s="63"/>
      <c r="AS31" s="63"/>
      <c r="AT31" s="63"/>
      <c r="AU31" s="63"/>
      <c r="AV31" s="63"/>
      <c r="AW31" s="63"/>
      <c r="AX31" s="63"/>
      <c r="AY31" s="63"/>
      <c r="AZ31" s="63"/>
      <c r="BA31" s="63"/>
      <c r="BB31" s="63"/>
      <c r="BC31" s="63"/>
      <c r="BD31" s="63"/>
      <c r="BE31" s="63"/>
      <c r="BF31" s="63"/>
      <c r="BG31" s="63"/>
      <c r="BH31" s="63"/>
      <c r="BI31" s="63"/>
      <c r="BJ31" s="63"/>
      <c r="BK31" s="63"/>
      <c r="BL31" s="63"/>
      <c r="BM31" s="63"/>
      <c r="BN31" s="63"/>
      <c r="BO31" s="63"/>
      <c r="BP31" s="63"/>
      <c r="BQ31" s="63"/>
      <c r="BR31" s="63"/>
      <c r="BS31" s="63"/>
      <c r="BT31" s="63"/>
      <c r="BU31" s="63"/>
      <c r="BV31" s="63"/>
      <c r="BW31" s="63"/>
      <c r="BX31" s="63"/>
      <c r="BY31" s="63"/>
      <c r="BZ31" s="63"/>
      <c r="CA31" s="63"/>
    </row>
    <row r="32" spans="1:79" s="44" customFormat="1" ht="409.5">
      <c r="A32" s="60" t="s">
        <v>68</v>
      </c>
      <c r="B32" s="60" t="s">
        <v>383</v>
      </c>
      <c r="C32" s="61" t="s">
        <v>331</v>
      </c>
      <c r="D32" s="60" t="s">
        <v>367</v>
      </c>
      <c r="E32" s="61" t="s">
        <v>368</v>
      </c>
      <c r="F32" s="60" t="s">
        <v>369</v>
      </c>
      <c r="G32" s="61" t="s">
        <v>370</v>
      </c>
      <c r="H32" s="62" t="s">
        <v>15</v>
      </c>
      <c r="I32" s="61" t="str">
        <f>IF(ISBLANK(H32),"",VLOOKUP(H32,[1]Útmutató!$B$9:$C$12,2,FALSE))</f>
        <v>examination</v>
      </c>
      <c r="J32" s="60" t="s">
        <v>330</v>
      </c>
      <c r="K32" s="61" t="s">
        <v>354</v>
      </c>
      <c r="L32" s="60" t="s">
        <v>448</v>
      </c>
      <c r="M32" s="63"/>
      <c r="N32" s="63"/>
      <c r="O32" s="63"/>
      <c r="P32" s="63"/>
      <c r="Q32" s="63"/>
      <c r="R32" s="63"/>
      <c r="S32" s="63"/>
      <c r="T32" s="63"/>
      <c r="U32" s="63"/>
      <c r="V32" s="63"/>
      <c r="W32" s="63"/>
      <c r="X32" s="63"/>
      <c r="Y32" s="63"/>
      <c r="Z32" s="63"/>
      <c r="AA32" s="63"/>
      <c r="AB32" s="63"/>
      <c r="AC32" s="63"/>
      <c r="AD32" s="63"/>
      <c r="AE32" s="63"/>
      <c r="AF32" s="63"/>
      <c r="AG32" s="63"/>
      <c r="AH32" s="63"/>
      <c r="AI32" s="63"/>
      <c r="AJ32" s="63"/>
      <c r="AK32" s="63"/>
      <c r="AL32" s="63"/>
      <c r="AM32" s="63"/>
      <c r="AN32" s="63"/>
      <c r="AO32" s="63"/>
      <c r="AP32" s="63"/>
      <c r="AQ32" s="63"/>
      <c r="AR32" s="63"/>
      <c r="AS32" s="63"/>
      <c r="AT32" s="63"/>
      <c r="AU32" s="63"/>
      <c r="AV32" s="63"/>
      <c r="AW32" s="63"/>
      <c r="AX32" s="63"/>
      <c r="AY32" s="63"/>
      <c r="AZ32" s="63"/>
      <c r="BA32" s="63"/>
      <c r="BB32" s="63"/>
      <c r="BC32" s="63"/>
      <c r="BD32" s="63"/>
      <c r="BE32" s="63"/>
      <c r="BF32" s="63"/>
      <c r="BG32" s="63"/>
      <c r="BH32" s="63"/>
      <c r="BI32" s="63"/>
      <c r="BJ32" s="63"/>
      <c r="BK32" s="63"/>
      <c r="BL32" s="63"/>
      <c r="BM32" s="63"/>
      <c r="BN32" s="63"/>
      <c r="BO32" s="63"/>
      <c r="BP32" s="63"/>
      <c r="BQ32" s="63"/>
      <c r="BR32" s="63"/>
      <c r="BS32" s="63"/>
      <c r="BT32" s="63"/>
      <c r="BU32" s="63"/>
      <c r="BV32" s="63"/>
      <c r="BW32" s="63"/>
      <c r="BX32" s="63"/>
      <c r="BY32" s="63"/>
      <c r="BZ32" s="63"/>
      <c r="CA32" s="63"/>
    </row>
    <row r="33" spans="1:79" s="46" customFormat="1" ht="199.5">
      <c r="A33" s="60" t="s">
        <v>406</v>
      </c>
      <c r="B33" s="60" t="s">
        <v>413</v>
      </c>
      <c r="C33" s="61" t="s">
        <v>268</v>
      </c>
      <c r="D33" s="60" t="s">
        <v>269</v>
      </c>
      <c r="E33" s="61" t="s">
        <v>407</v>
      </c>
      <c r="F33" s="60" t="s">
        <v>408</v>
      </c>
      <c r="G33" s="61" t="s">
        <v>409</v>
      </c>
      <c r="H33" s="62" t="s">
        <v>15</v>
      </c>
      <c r="I33" s="61" t="str">
        <f>IF(ISBLANK(H33),"",VLOOKUP(H33,[13]Útmutató!$B$9:$C$12,2,FALSE))</f>
        <v>examination</v>
      </c>
      <c r="J33" s="60" t="s">
        <v>410</v>
      </c>
      <c r="K33" s="61" t="s">
        <v>411</v>
      </c>
      <c r="L33" s="60" t="s">
        <v>412</v>
      </c>
      <c r="M33" s="68"/>
      <c r="N33" s="68"/>
      <c r="O33" s="68"/>
      <c r="P33" s="68"/>
      <c r="Q33" s="68"/>
      <c r="R33" s="68"/>
      <c r="S33" s="68"/>
      <c r="T33" s="68"/>
      <c r="U33" s="68"/>
      <c r="V33" s="68"/>
      <c r="W33" s="68"/>
      <c r="X33" s="68"/>
      <c r="Y33" s="68"/>
      <c r="Z33" s="68"/>
      <c r="AA33" s="68"/>
      <c r="AB33" s="68"/>
      <c r="AC33" s="68"/>
      <c r="AD33" s="68"/>
      <c r="AE33" s="68"/>
      <c r="AF33" s="68"/>
      <c r="AG33" s="68"/>
      <c r="AH33" s="68"/>
      <c r="AI33" s="68"/>
      <c r="AJ33" s="68"/>
      <c r="AK33" s="68"/>
      <c r="AL33" s="68"/>
      <c r="AM33" s="68"/>
      <c r="AN33" s="68"/>
      <c r="AO33" s="68"/>
      <c r="AP33" s="68"/>
      <c r="AQ33" s="68"/>
      <c r="AR33" s="68"/>
      <c r="AS33" s="68"/>
      <c r="AT33" s="68"/>
      <c r="AU33" s="68"/>
      <c r="AV33" s="68"/>
      <c r="AW33" s="68"/>
      <c r="AX33" s="68"/>
      <c r="AY33" s="68"/>
      <c r="AZ33" s="68"/>
      <c r="BA33" s="68"/>
      <c r="BB33" s="68"/>
      <c r="BC33" s="68"/>
      <c r="BD33" s="68"/>
      <c r="BE33" s="68"/>
      <c r="BF33" s="68"/>
      <c r="BG33" s="68"/>
      <c r="BH33" s="68"/>
      <c r="BI33" s="68"/>
      <c r="BJ33" s="68"/>
      <c r="BK33" s="68"/>
      <c r="BL33" s="68"/>
      <c r="BM33" s="68"/>
      <c r="BN33" s="68"/>
      <c r="BO33" s="68"/>
      <c r="BP33" s="68"/>
      <c r="BQ33" s="68"/>
      <c r="BR33" s="68"/>
      <c r="BS33" s="68"/>
      <c r="BT33" s="68"/>
      <c r="BU33" s="68"/>
      <c r="BV33" s="68"/>
      <c r="BW33" s="68"/>
      <c r="BX33" s="68"/>
      <c r="BY33" s="68"/>
      <c r="BZ33" s="68"/>
      <c r="CA33" s="68"/>
    </row>
    <row r="34" spans="1:79" s="46" customFormat="1" ht="409.5">
      <c r="A34" s="60" t="s">
        <v>418</v>
      </c>
      <c r="B34" s="60" t="s">
        <v>270</v>
      </c>
      <c r="C34" s="61" t="s">
        <v>419</v>
      </c>
      <c r="D34" s="60" t="s">
        <v>420</v>
      </c>
      <c r="E34" s="61" t="s">
        <v>421</v>
      </c>
      <c r="F34" s="60" t="s">
        <v>422</v>
      </c>
      <c r="G34" s="61" t="s">
        <v>465</v>
      </c>
      <c r="H34" s="62" t="s">
        <v>16</v>
      </c>
      <c r="I34" s="61" t="str">
        <f>IF(ISBLANK(H34),"",VLOOKUP(H34,[15]Útmutató!$B$9:$C$12,2,FALSE))</f>
        <v>term grade</v>
      </c>
      <c r="J34" s="60" t="s">
        <v>423</v>
      </c>
      <c r="K34" s="61" t="s">
        <v>424</v>
      </c>
      <c r="L34" s="60" t="s">
        <v>449</v>
      </c>
      <c r="M34" s="68"/>
      <c r="N34" s="68"/>
      <c r="O34" s="68"/>
      <c r="P34" s="68"/>
      <c r="Q34" s="68"/>
      <c r="R34" s="68"/>
      <c r="S34" s="68"/>
      <c r="T34" s="68"/>
      <c r="U34" s="68"/>
      <c r="V34" s="68"/>
      <c r="W34" s="68"/>
      <c r="X34" s="68"/>
      <c r="Y34" s="68"/>
      <c r="Z34" s="68"/>
      <c r="AA34" s="68"/>
      <c r="AB34" s="68"/>
      <c r="AC34" s="68"/>
      <c r="AD34" s="68"/>
      <c r="AE34" s="68"/>
      <c r="AF34" s="68"/>
      <c r="AG34" s="68"/>
      <c r="AH34" s="68"/>
      <c r="AI34" s="68"/>
      <c r="AJ34" s="68"/>
      <c r="AK34" s="68"/>
      <c r="AL34" s="68"/>
      <c r="AM34" s="68"/>
      <c r="AN34" s="68"/>
      <c r="AO34" s="68"/>
      <c r="AP34" s="68"/>
      <c r="AQ34" s="68"/>
      <c r="AR34" s="68"/>
      <c r="AS34" s="68"/>
      <c r="AT34" s="68"/>
      <c r="AU34" s="68"/>
      <c r="AV34" s="68"/>
      <c r="AW34" s="68"/>
      <c r="AX34" s="68"/>
      <c r="AY34" s="68"/>
      <c r="AZ34" s="68"/>
      <c r="BA34" s="68"/>
      <c r="BB34" s="68"/>
      <c r="BC34" s="68"/>
      <c r="BD34" s="68"/>
      <c r="BE34" s="68"/>
      <c r="BF34" s="68"/>
      <c r="BG34" s="68"/>
      <c r="BH34" s="68"/>
      <c r="BI34" s="68"/>
      <c r="BJ34" s="68"/>
      <c r="BK34" s="68"/>
      <c r="BL34" s="68"/>
      <c r="BM34" s="68"/>
      <c r="BN34" s="68"/>
      <c r="BO34" s="68"/>
      <c r="BP34" s="68"/>
      <c r="BQ34" s="68"/>
      <c r="BR34" s="68"/>
      <c r="BS34" s="68"/>
      <c r="BT34" s="68"/>
      <c r="BU34" s="68"/>
      <c r="BV34" s="68"/>
      <c r="BW34" s="68"/>
      <c r="BX34" s="68"/>
      <c r="BY34" s="68"/>
      <c r="BZ34" s="68"/>
      <c r="CA34" s="68"/>
    </row>
    <row r="35" spans="1:79" s="47" customFormat="1" ht="242.25">
      <c r="A35" s="60" t="s">
        <v>69</v>
      </c>
      <c r="B35" s="60" t="s">
        <v>254</v>
      </c>
      <c r="C35" s="61" t="s">
        <v>255</v>
      </c>
      <c r="D35" s="60" t="s">
        <v>256</v>
      </c>
      <c r="E35" s="61" t="s">
        <v>508</v>
      </c>
      <c r="F35" s="60" t="s">
        <v>590</v>
      </c>
      <c r="G35" s="61" t="s">
        <v>589</v>
      </c>
      <c r="H35" s="62" t="s">
        <v>16</v>
      </c>
      <c r="I35" s="61" t="str">
        <f>IF(ISBLANK(H35),"",VLOOKUP(H35,[9]Útmutató!$B$9:$C$12,2,FALSE))</f>
        <v>term grade</v>
      </c>
      <c r="J35" s="60" t="s">
        <v>257</v>
      </c>
      <c r="K35" s="61" t="s">
        <v>258</v>
      </c>
      <c r="L35" s="60" t="s">
        <v>259</v>
      </c>
      <c r="M35" s="64"/>
      <c r="N35" s="64"/>
      <c r="O35" s="64"/>
      <c r="P35" s="64"/>
      <c r="Q35" s="64"/>
      <c r="R35" s="64"/>
      <c r="S35" s="64"/>
      <c r="T35" s="64"/>
      <c r="U35" s="64"/>
      <c r="V35" s="64"/>
      <c r="W35" s="64"/>
      <c r="X35" s="64"/>
      <c r="Y35" s="64"/>
      <c r="Z35" s="64"/>
      <c r="AA35" s="64"/>
      <c r="AB35" s="64"/>
      <c r="AC35" s="64"/>
      <c r="AD35" s="64"/>
      <c r="AE35" s="64"/>
      <c r="AF35" s="64"/>
      <c r="AG35" s="64"/>
      <c r="AH35" s="64"/>
      <c r="AI35" s="64"/>
      <c r="AJ35" s="64"/>
      <c r="AK35" s="64"/>
      <c r="AL35" s="64"/>
      <c r="AM35" s="64"/>
      <c r="AN35" s="64"/>
      <c r="AO35" s="64"/>
      <c r="AP35" s="64"/>
      <c r="AQ35" s="64"/>
      <c r="AR35" s="64"/>
      <c r="AS35" s="64"/>
      <c r="AT35" s="64"/>
      <c r="AU35" s="64"/>
      <c r="AV35" s="64"/>
      <c r="AW35" s="64"/>
      <c r="AX35" s="64"/>
      <c r="AY35" s="64"/>
      <c r="AZ35" s="64"/>
      <c r="BA35" s="64"/>
      <c r="BB35" s="64"/>
      <c r="BC35" s="64"/>
      <c r="BD35" s="64"/>
      <c r="BE35" s="64"/>
      <c r="BF35" s="64"/>
      <c r="BG35" s="64"/>
      <c r="BH35" s="64"/>
      <c r="BI35" s="64"/>
      <c r="BJ35" s="64"/>
      <c r="BK35" s="64"/>
      <c r="BL35" s="64"/>
      <c r="BM35" s="64"/>
      <c r="BN35" s="64"/>
      <c r="BO35" s="64"/>
      <c r="BP35" s="64"/>
      <c r="BQ35" s="64"/>
      <c r="BR35" s="64"/>
      <c r="BS35" s="64"/>
      <c r="BT35" s="64"/>
      <c r="BU35" s="64"/>
      <c r="BV35" s="64"/>
      <c r="BW35" s="64"/>
      <c r="BX35" s="64"/>
      <c r="BY35" s="64"/>
      <c r="BZ35" s="64"/>
      <c r="CA35" s="64"/>
    </row>
    <row r="36" spans="1:79" s="47" customFormat="1" ht="156.75">
      <c r="A36" s="60" t="s">
        <v>70</v>
      </c>
      <c r="B36" s="60" t="s">
        <v>158</v>
      </c>
      <c r="C36" s="61" t="s">
        <v>159</v>
      </c>
      <c r="D36" s="60" t="s">
        <v>160</v>
      </c>
      <c r="E36" s="61" t="s">
        <v>509</v>
      </c>
      <c r="F36" s="60" t="s">
        <v>588</v>
      </c>
      <c r="G36" s="61" t="s">
        <v>513</v>
      </c>
      <c r="H36" s="62" t="s">
        <v>16</v>
      </c>
      <c r="I36" s="61" t="str">
        <f>IF(ISBLANK(H36),"",VLOOKUP(H36,[5]Útmutató!$B$9:$C$12,2,FALSE))</f>
        <v>term grade</v>
      </c>
      <c r="J36" s="60" t="s">
        <v>161</v>
      </c>
      <c r="K36" s="61" t="s">
        <v>162</v>
      </c>
      <c r="L36" s="60" t="s">
        <v>163</v>
      </c>
      <c r="M36" s="64"/>
      <c r="N36" s="64"/>
      <c r="O36" s="64"/>
      <c r="P36" s="64"/>
      <c r="Q36" s="64"/>
      <c r="R36" s="64"/>
      <c r="S36" s="64"/>
      <c r="T36" s="64"/>
      <c r="U36" s="64"/>
      <c r="V36" s="64"/>
      <c r="W36" s="64"/>
      <c r="X36" s="64"/>
      <c r="Y36" s="64"/>
      <c r="Z36" s="64"/>
      <c r="AA36" s="64"/>
      <c r="AB36" s="64"/>
      <c r="AC36" s="64"/>
      <c r="AD36" s="64"/>
      <c r="AE36" s="64"/>
      <c r="AF36" s="64"/>
      <c r="AG36" s="64"/>
      <c r="AH36" s="64"/>
      <c r="AI36" s="64"/>
      <c r="AJ36" s="64"/>
      <c r="AK36" s="64"/>
      <c r="AL36" s="64"/>
      <c r="AM36" s="64"/>
      <c r="AN36" s="64"/>
      <c r="AO36" s="64"/>
      <c r="AP36" s="64"/>
      <c r="AQ36" s="64"/>
      <c r="AR36" s="64"/>
      <c r="AS36" s="64"/>
      <c r="AT36" s="64"/>
      <c r="AU36" s="64"/>
      <c r="AV36" s="64"/>
      <c r="AW36" s="64"/>
      <c r="AX36" s="64"/>
      <c r="AY36" s="64"/>
      <c r="AZ36" s="64"/>
      <c r="BA36" s="64"/>
      <c r="BB36" s="64"/>
      <c r="BC36" s="64"/>
      <c r="BD36" s="64"/>
      <c r="BE36" s="64"/>
      <c r="BF36" s="64"/>
      <c r="BG36" s="64"/>
      <c r="BH36" s="64"/>
      <c r="BI36" s="64"/>
      <c r="BJ36" s="64"/>
      <c r="BK36" s="64"/>
      <c r="BL36" s="64"/>
      <c r="BM36" s="64"/>
      <c r="BN36" s="64"/>
      <c r="BO36" s="64"/>
      <c r="BP36" s="64"/>
      <c r="BQ36" s="64"/>
      <c r="BR36" s="64"/>
      <c r="BS36" s="64"/>
      <c r="BT36" s="64"/>
      <c r="BU36" s="64"/>
      <c r="BV36" s="64"/>
      <c r="BW36" s="64"/>
      <c r="BX36" s="64"/>
      <c r="BY36" s="64"/>
      <c r="BZ36" s="64"/>
      <c r="CA36" s="64"/>
    </row>
    <row r="37" spans="1:79" s="47" customFormat="1" ht="228">
      <c r="A37" s="60" t="s">
        <v>427</v>
      </c>
      <c r="B37" s="60" t="s">
        <v>337</v>
      </c>
      <c r="C37" s="61" t="s">
        <v>338</v>
      </c>
      <c r="D37" s="60" t="s">
        <v>339</v>
      </c>
      <c r="E37" s="61" t="s">
        <v>510</v>
      </c>
      <c r="F37" s="60" t="s">
        <v>587</v>
      </c>
      <c r="G37" s="61" t="s">
        <v>511</v>
      </c>
      <c r="H37" s="62" t="s">
        <v>15</v>
      </c>
      <c r="I37" s="61" t="str">
        <f>IF(ISBLANK(H37),"",VLOOKUP(H37,[16]Útmutató!$B$9:$C$12,2,FALSE))</f>
        <v>examination</v>
      </c>
      <c r="J37" s="60" t="str">
        <f>$J$8</f>
        <v xml:space="preserve">A vizsgára bocsátás feltétele: egy kb. 4-5 oldal terjedelmű esszé készítése az oktatóval egyeztetett témáról. </v>
      </c>
      <c r="K37" s="61" t="str">
        <f>$K$8</f>
        <v xml:space="preserve">Requirements for admission to examination: Preparing an essay of 4 or 5 pages. Its topic shall be consulted about with the instructor. </v>
      </c>
      <c r="L37" s="60" t="s">
        <v>438</v>
      </c>
      <c r="M37" s="64"/>
      <c r="N37" s="64"/>
      <c r="O37" s="64"/>
      <c r="P37" s="64"/>
      <c r="Q37" s="64"/>
      <c r="R37" s="64"/>
      <c r="S37" s="64"/>
      <c r="T37" s="64"/>
      <c r="U37" s="64"/>
      <c r="V37" s="64"/>
      <c r="W37" s="64"/>
      <c r="X37" s="64"/>
      <c r="Y37" s="64"/>
      <c r="Z37" s="64"/>
      <c r="AA37" s="64"/>
      <c r="AB37" s="64"/>
      <c r="AC37" s="64"/>
      <c r="AD37" s="64"/>
      <c r="AE37" s="64"/>
      <c r="AF37" s="64"/>
      <c r="AG37" s="64"/>
      <c r="AH37" s="64"/>
      <c r="AI37" s="64"/>
      <c r="AJ37" s="64"/>
      <c r="AK37" s="64"/>
      <c r="AL37" s="64"/>
      <c r="AM37" s="64"/>
      <c r="AN37" s="64"/>
      <c r="AO37" s="64"/>
      <c r="AP37" s="64"/>
      <c r="AQ37" s="64"/>
      <c r="AR37" s="64"/>
      <c r="AS37" s="64"/>
      <c r="AT37" s="64"/>
      <c r="AU37" s="64"/>
      <c r="AV37" s="64"/>
      <c r="AW37" s="64"/>
      <c r="AX37" s="64"/>
      <c r="AY37" s="64"/>
      <c r="AZ37" s="64"/>
      <c r="BA37" s="64"/>
      <c r="BB37" s="64"/>
      <c r="BC37" s="64"/>
      <c r="BD37" s="64"/>
      <c r="BE37" s="64"/>
      <c r="BF37" s="64"/>
      <c r="BG37" s="64"/>
      <c r="BH37" s="64"/>
      <c r="BI37" s="64"/>
      <c r="BJ37" s="64"/>
      <c r="BK37" s="64"/>
      <c r="BL37" s="64"/>
      <c r="BM37" s="64"/>
      <c r="BN37" s="64"/>
      <c r="BO37" s="64"/>
      <c r="BP37" s="64"/>
      <c r="BQ37" s="64"/>
      <c r="BR37" s="64"/>
      <c r="BS37" s="64"/>
      <c r="BT37" s="64"/>
      <c r="BU37" s="64"/>
      <c r="BV37" s="64"/>
      <c r="BW37" s="64"/>
      <c r="BX37" s="64"/>
      <c r="BY37" s="64"/>
      <c r="BZ37" s="64"/>
      <c r="CA37" s="64"/>
    </row>
    <row r="38" spans="1:79" s="48" customFormat="1" ht="285">
      <c r="A38" s="60" t="s">
        <v>71</v>
      </c>
      <c r="B38" s="60" t="s">
        <v>109</v>
      </c>
      <c r="C38" s="61" t="s">
        <v>110</v>
      </c>
      <c r="D38" s="60" t="s">
        <v>111</v>
      </c>
      <c r="E38" s="61" t="s">
        <v>512</v>
      </c>
      <c r="F38" s="60" t="s">
        <v>586</v>
      </c>
      <c r="G38" s="61" t="s">
        <v>515</v>
      </c>
      <c r="H38" s="62" t="s">
        <v>16</v>
      </c>
      <c r="I38" s="61" t="str">
        <f>IF(ISBLANK(H38),"",VLOOKUP(H38,[4]Útmutató!$B$9:$C$12,2,FALSE))</f>
        <v>term grade</v>
      </c>
      <c r="J38" s="60" t="s">
        <v>112</v>
      </c>
      <c r="K38" s="61" t="s">
        <v>514</v>
      </c>
      <c r="L38" s="60" t="s">
        <v>470</v>
      </c>
      <c r="M38" s="65"/>
      <c r="N38" s="65"/>
      <c r="O38" s="65"/>
      <c r="P38" s="65"/>
      <c r="Q38" s="65"/>
      <c r="R38" s="65"/>
      <c r="S38" s="65"/>
      <c r="T38" s="65"/>
      <c r="U38" s="65"/>
      <c r="V38" s="65"/>
      <c r="W38" s="65"/>
      <c r="X38" s="65"/>
      <c r="Y38" s="65"/>
      <c r="Z38" s="65"/>
      <c r="AA38" s="65"/>
      <c r="AB38" s="65"/>
      <c r="AC38" s="65"/>
      <c r="AD38" s="65"/>
      <c r="AE38" s="65"/>
      <c r="AF38" s="65"/>
      <c r="AG38" s="65"/>
      <c r="AH38" s="65"/>
      <c r="AI38" s="65"/>
      <c r="AJ38" s="65"/>
      <c r="AK38" s="65"/>
      <c r="AL38" s="65"/>
      <c r="AM38" s="65"/>
      <c r="AN38" s="65"/>
      <c r="AO38" s="65"/>
      <c r="AP38" s="65"/>
      <c r="AQ38" s="65"/>
      <c r="AR38" s="65"/>
      <c r="AS38" s="65"/>
      <c r="AT38" s="65"/>
      <c r="AU38" s="65"/>
      <c r="AV38" s="65"/>
      <c r="AW38" s="65"/>
      <c r="AX38" s="65"/>
      <c r="AY38" s="65"/>
      <c r="AZ38" s="65"/>
      <c r="BA38" s="65"/>
      <c r="BB38" s="65"/>
      <c r="BC38" s="65"/>
      <c r="BD38" s="65"/>
      <c r="BE38" s="65"/>
      <c r="BF38" s="65"/>
      <c r="BG38" s="65"/>
      <c r="BH38" s="65"/>
      <c r="BI38" s="65"/>
      <c r="BJ38" s="65"/>
      <c r="BK38" s="65"/>
      <c r="BL38" s="65"/>
      <c r="BM38" s="65"/>
      <c r="BN38" s="65"/>
      <c r="BO38" s="65"/>
      <c r="BP38" s="65"/>
      <c r="BQ38" s="65"/>
      <c r="BR38" s="65"/>
      <c r="BS38" s="65"/>
      <c r="BT38" s="65"/>
      <c r="BU38" s="65"/>
      <c r="BV38" s="65"/>
      <c r="BW38" s="65"/>
      <c r="BX38" s="65"/>
      <c r="BY38" s="65"/>
      <c r="BZ38" s="65"/>
      <c r="CA38" s="65"/>
    </row>
    <row r="39" spans="1:79" s="52" customFormat="1" ht="299.25">
      <c r="A39" s="60" t="s">
        <v>72</v>
      </c>
      <c r="B39" s="60" t="s">
        <v>340</v>
      </c>
      <c r="C39" s="61" t="s">
        <v>343</v>
      </c>
      <c r="D39" s="60" t="s">
        <v>344</v>
      </c>
      <c r="E39" s="61" t="s">
        <v>516</v>
      </c>
      <c r="F39" s="60" t="s">
        <v>585</v>
      </c>
      <c r="G39" s="61" t="s">
        <v>584</v>
      </c>
      <c r="H39" s="62" t="s">
        <v>16</v>
      </c>
      <c r="I39" s="61" t="str">
        <f>IF(ISBLANK(H39),"",VLOOKUP(H39,[17]Útmutató!$B$9:$C$12,2,FALSE))</f>
        <v>term grade</v>
      </c>
      <c r="J39" s="60" t="s">
        <v>345</v>
      </c>
      <c r="K39" s="61" t="s">
        <v>346</v>
      </c>
      <c r="L39" s="60" t="s">
        <v>347</v>
      </c>
      <c r="M39" s="63"/>
      <c r="N39" s="63"/>
      <c r="O39" s="63"/>
      <c r="P39" s="63"/>
      <c r="Q39" s="63"/>
      <c r="R39" s="63"/>
      <c r="S39" s="63"/>
      <c r="T39" s="63"/>
      <c r="U39" s="63"/>
      <c r="V39" s="63"/>
      <c r="W39" s="63"/>
      <c r="X39" s="63"/>
      <c r="Y39" s="63"/>
      <c r="Z39" s="63"/>
      <c r="AA39" s="63"/>
      <c r="AB39" s="63"/>
      <c r="AC39" s="63"/>
      <c r="AD39" s="63"/>
      <c r="AE39" s="63"/>
      <c r="AF39" s="63"/>
      <c r="AG39" s="63"/>
      <c r="AH39" s="63"/>
      <c r="AI39" s="63"/>
      <c r="AJ39" s="63"/>
      <c r="AK39" s="63"/>
      <c r="AL39" s="63"/>
      <c r="AM39" s="63"/>
      <c r="AN39" s="63"/>
      <c r="AO39" s="63"/>
      <c r="AP39" s="63"/>
      <c r="AQ39" s="63"/>
      <c r="AR39" s="63"/>
      <c r="AS39" s="63"/>
      <c r="AT39" s="63"/>
      <c r="AU39" s="63"/>
      <c r="AV39" s="63"/>
      <c r="AW39" s="63"/>
      <c r="AX39" s="63"/>
      <c r="AY39" s="63"/>
      <c r="AZ39" s="63"/>
      <c r="BA39" s="63"/>
      <c r="BB39" s="63"/>
      <c r="BC39" s="63"/>
      <c r="BD39" s="63"/>
      <c r="BE39" s="63"/>
      <c r="BF39" s="63"/>
      <c r="BG39" s="63"/>
      <c r="BH39" s="63"/>
      <c r="BI39" s="63"/>
      <c r="BJ39" s="63"/>
      <c r="BK39" s="63"/>
      <c r="BL39" s="63"/>
      <c r="BM39" s="63"/>
      <c r="BN39" s="63"/>
      <c r="BO39" s="63"/>
      <c r="BP39" s="63"/>
      <c r="BQ39" s="63"/>
      <c r="BR39" s="63"/>
      <c r="BS39" s="63"/>
      <c r="BT39" s="63"/>
      <c r="BU39" s="63"/>
      <c r="BV39" s="63"/>
      <c r="BW39" s="63"/>
      <c r="BX39" s="63"/>
      <c r="BY39" s="63"/>
      <c r="BZ39" s="63"/>
      <c r="CA39" s="63"/>
    </row>
    <row r="40" spans="1:79" s="47" customFormat="1" ht="213.75">
      <c r="A40" s="60" t="s">
        <v>325</v>
      </c>
      <c r="B40" s="60" t="s">
        <v>202</v>
      </c>
      <c r="C40" s="61" t="s">
        <v>203</v>
      </c>
      <c r="D40" s="60" t="s">
        <v>204</v>
      </c>
      <c r="E40" s="61" t="s">
        <v>517</v>
      </c>
      <c r="F40" s="60" t="s">
        <v>583</v>
      </c>
      <c r="G40" s="61" t="s">
        <v>518</v>
      </c>
      <c r="H40" s="62" t="s">
        <v>16</v>
      </c>
      <c r="I40" s="61" t="str">
        <f>IF(ISBLANK(H40),"",VLOOKUP(H40,[10]Útmutató!$B$9:$C$12,2,FALSE))</f>
        <v>term grade</v>
      </c>
      <c r="J40" s="60" t="s">
        <v>264</v>
      </c>
      <c r="K40" s="61" t="s">
        <v>519</v>
      </c>
      <c r="L40" s="60" t="s">
        <v>333</v>
      </c>
      <c r="M40" s="64"/>
      <c r="N40" s="64"/>
      <c r="O40" s="64"/>
      <c r="P40" s="64"/>
      <c r="Q40" s="64"/>
      <c r="R40" s="64"/>
      <c r="S40" s="64"/>
      <c r="T40" s="64"/>
      <c r="U40" s="64"/>
      <c r="V40" s="64"/>
      <c r="W40" s="64"/>
      <c r="X40" s="64"/>
      <c r="Y40" s="64"/>
      <c r="Z40" s="64"/>
      <c r="AA40" s="64"/>
      <c r="AB40" s="64"/>
      <c r="AC40" s="64"/>
      <c r="AD40" s="64"/>
      <c r="AE40" s="64"/>
      <c r="AF40" s="64"/>
      <c r="AG40" s="64"/>
      <c r="AH40" s="64"/>
      <c r="AI40" s="64"/>
      <c r="AJ40" s="64"/>
      <c r="AK40" s="64"/>
      <c r="AL40" s="64"/>
      <c r="AM40" s="64"/>
      <c r="AN40" s="64"/>
      <c r="AO40" s="64"/>
      <c r="AP40" s="64"/>
      <c r="AQ40" s="64"/>
      <c r="AR40" s="64"/>
      <c r="AS40" s="64"/>
      <c r="AT40" s="64"/>
      <c r="AU40" s="64"/>
      <c r="AV40" s="64"/>
      <c r="AW40" s="64"/>
      <c r="AX40" s="64"/>
      <c r="AY40" s="64"/>
      <c r="AZ40" s="64"/>
      <c r="BA40" s="64"/>
      <c r="BB40" s="64"/>
      <c r="BC40" s="64"/>
      <c r="BD40" s="64"/>
      <c r="BE40" s="64"/>
      <c r="BF40" s="64"/>
      <c r="BG40" s="64"/>
      <c r="BH40" s="64"/>
      <c r="BI40" s="64"/>
      <c r="BJ40" s="64"/>
      <c r="BK40" s="64"/>
      <c r="BL40" s="64"/>
      <c r="BM40" s="64"/>
      <c r="BN40" s="64"/>
      <c r="BO40" s="64"/>
      <c r="BP40" s="64"/>
      <c r="BQ40" s="64"/>
      <c r="BR40" s="64"/>
      <c r="BS40" s="64"/>
      <c r="BT40" s="64"/>
      <c r="BU40" s="64"/>
      <c r="BV40" s="64"/>
      <c r="BW40" s="64"/>
      <c r="BX40" s="64"/>
      <c r="BY40" s="64"/>
      <c r="BZ40" s="64"/>
      <c r="CA40" s="64"/>
    </row>
    <row r="41" spans="1:79" s="50" customFormat="1" ht="327.75">
      <c r="A41" s="60" t="s">
        <v>73</v>
      </c>
      <c r="B41" s="60" t="s">
        <v>114</v>
      </c>
      <c r="C41" s="61" t="s">
        <v>115</v>
      </c>
      <c r="D41" s="60" t="s">
        <v>116</v>
      </c>
      <c r="E41" s="61" t="s">
        <v>520</v>
      </c>
      <c r="F41" s="60" t="s">
        <v>582</v>
      </c>
      <c r="G41" s="61" t="s">
        <v>521</v>
      </c>
      <c r="H41" s="62" t="s">
        <v>18</v>
      </c>
      <c r="I41" s="61" t="str">
        <f>IF(ISBLANK(H41),"",VLOOKUP(H41,[12]Útmutató!$B$9:$C$12,2,FALSE))</f>
        <v>signature</v>
      </c>
      <c r="J41" s="60" t="s">
        <v>103</v>
      </c>
      <c r="K41" s="61" t="s">
        <v>104</v>
      </c>
      <c r="L41" s="60" t="s">
        <v>471</v>
      </c>
      <c r="M41" s="67"/>
      <c r="N41" s="67"/>
      <c r="O41" s="67"/>
      <c r="P41" s="67"/>
      <c r="Q41" s="67"/>
      <c r="R41" s="67"/>
      <c r="S41" s="67"/>
      <c r="T41" s="67"/>
      <c r="U41" s="67"/>
      <c r="V41" s="67"/>
      <c r="W41" s="67"/>
      <c r="X41" s="67"/>
      <c r="Y41" s="67"/>
      <c r="Z41" s="67"/>
      <c r="AA41" s="67"/>
      <c r="AB41" s="67"/>
      <c r="AC41" s="67"/>
      <c r="AD41" s="67"/>
      <c r="AE41" s="67"/>
      <c r="AF41" s="67"/>
      <c r="AG41" s="67"/>
      <c r="AH41" s="67"/>
      <c r="AI41" s="67"/>
      <c r="AJ41" s="67"/>
      <c r="AK41" s="67"/>
      <c r="AL41" s="67"/>
      <c r="AM41" s="67"/>
      <c r="AN41" s="67"/>
      <c r="AO41" s="67"/>
      <c r="AP41" s="67"/>
      <c r="AQ41" s="67"/>
      <c r="AR41" s="67"/>
      <c r="AS41" s="67"/>
      <c r="AT41" s="67"/>
      <c r="AU41" s="67"/>
      <c r="AV41" s="67"/>
      <c r="AW41" s="67"/>
      <c r="AX41" s="67"/>
      <c r="AY41" s="67"/>
      <c r="AZ41" s="67"/>
      <c r="BA41" s="67"/>
      <c r="BB41" s="67"/>
      <c r="BC41" s="67"/>
      <c r="BD41" s="67"/>
      <c r="BE41" s="67"/>
      <c r="BF41" s="67"/>
      <c r="BG41" s="67"/>
      <c r="BH41" s="67"/>
      <c r="BI41" s="67"/>
      <c r="BJ41" s="67"/>
      <c r="BK41" s="67"/>
      <c r="BL41" s="67"/>
      <c r="BM41" s="67"/>
      <c r="BN41" s="67"/>
      <c r="BO41" s="67"/>
      <c r="BP41" s="67"/>
      <c r="BQ41" s="67"/>
      <c r="BR41" s="67"/>
      <c r="BS41" s="67"/>
      <c r="BT41" s="67"/>
      <c r="BU41" s="67"/>
      <c r="BV41" s="67"/>
      <c r="BW41" s="67"/>
      <c r="BX41" s="67"/>
      <c r="BY41" s="67"/>
      <c r="BZ41" s="67"/>
      <c r="CA41" s="67"/>
    </row>
    <row r="42" spans="1:79" s="47" customFormat="1" ht="171.75" thickBot="1">
      <c r="A42" s="60" t="s">
        <v>426</v>
      </c>
      <c r="B42" s="60" t="s">
        <v>185</v>
      </c>
      <c r="C42" s="61" t="s">
        <v>186</v>
      </c>
      <c r="D42" s="60" t="s">
        <v>187</v>
      </c>
      <c r="E42" s="61" t="s">
        <v>523</v>
      </c>
      <c r="F42" s="60" t="s">
        <v>581</v>
      </c>
      <c r="G42" s="61" t="s">
        <v>525</v>
      </c>
      <c r="H42" s="62" t="s">
        <v>15</v>
      </c>
      <c r="I42" s="61" t="str">
        <f>IF(ISBLANK(H42),"",VLOOKUP(H42,[10]Útmutató!$B$9:$C$12,2,FALSE))</f>
        <v>examination</v>
      </c>
      <c r="J42" s="60" t="s">
        <v>188</v>
      </c>
      <c r="K42" s="61" t="s">
        <v>524</v>
      </c>
      <c r="L42" s="60" t="s">
        <v>189</v>
      </c>
      <c r="M42" s="64"/>
      <c r="N42" s="64"/>
      <c r="O42" s="64"/>
      <c r="P42" s="64"/>
      <c r="Q42" s="64"/>
      <c r="R42" s="64"/>
      <c r="S42" s="64"/>
      <c r="T42" s="64"/>
      <c r="U42" s="64"/>
      <c r="V42" s="64"/>
      <c r="W42" s="64"/>
      <c r="X42" s="64"/>
      <c r="Y42" s="64"/>
      <c r="Z42" s="64"/>
      <c r="AA42" s="64"/>
      <c r="AB42" s="64"/>
      <c r="AC42" s="64"/>
      <c r="AD42" s="64"/>
      <c r="AE42" s="64"/>
      <c r="AF42" s="64"/>
      <c r="AG42" s="64"/>
      <c r="AH42" s="64"/>
      <c r="AI42" s="64"/>
      <c r="AJ42" s="64"/>
      <c r="AK42" s="64"/>
      <c r="AL42" s="64"/>
      <c r="AM42" s="64"/>
      <c r="AN42" s="64"/>
      <c r="AO42" s="64"/>
      <c r="AP42" s="64"/>
      <c r="AQ42" s="64"/>
      <c r="AR42" s="64"/>
      <c r="AS42" s="64"/>
      <c r="AT42" s="64"/>
      <c r="AU42" s="64"/>
      <c r="AV42" s="64"/>
      <c r="AW42" s="64"/>
      <c r="AX42" s="64"/>
      <c r="AY42" s="64"/>
      <c r="AZ42" s="64"/>
      <c r="BA42" s="64"/>
      <c r="BB42" s="64"/>
      <c r="BC42" s="64"/>
      <c r="BD42" s="64"/>
      <c r="BE42" s="64"/>
      <c r="BF42" s="64"/>
      <c r="BG42" s="64"/>
      <c r="BH42" s="64"/>
      <c r="BI42" s="64"/>
      <c r="BJ42" s="64"/>
      <c r="BK42" s="64"/>
      <c r="BL42" s="64"/>
      <c r="BM42" s="64"/>
      <c r="BN42" s="64"/>
      <c r="BO42" s="64"/>
      <c r="BP42" s="64"/>
      <c r="BQ42" s="64"/>
      <c r="BR42" s="64"/>
      <c r="BS42" s="64"/>
      <c r="BT42" s="64"/>
      <c r="BU42" s="64"/>
      <c r="BV42" s="64"/>
      <c r="BW42" s="64"/>
      <c r="BX42" s="64"/>
      <c r="BY42" s="64"/>
      <c r="BZ42" s="64"/>
      <c r="CA42" s="64"/>
    </row>
    <row r="43" spans="1:79" s="52" customFormat="1" ht="314.25" thickBot="1">
      <c r="A43" s="60" t="s">
        <v>74</v>
      </c>
      <c r="B43" s="60" t="s">
        <v>122</v>
      </c>
      <c r="C43" s="61" t="s">
        <v>123</v>
      </c>
      <c r="D43" s="60" t="s">
        <v>124</v>
      </c>
      <c r="E43" s="61" t="s">
        <v>526</v>
      </c>
      <c r="F43" s="60" t="s">
        <v>580</v>
      </c>
      <c r="G43" s="61" t="s">
        <v>539</v>
      </c>
      <c r="H43" s="62" t="s">
        <v>16</v>
      </c>
      <c r="I43" s="61" t="str">
        <f>IF(ISBLANK(H43),"",VLOOKUP(H43,[18]Útmutató!$B$9:$C$12,2,FALSE))</f>
        <v>term grade</v>
      </c>
      <c r="J43" s="60" t="s">
        <v>326</v>
      </c>
      <c r="K43" s="61" t="s">
        <v>327</v>
      </c>
      <c r="L43" s="60" t="s">
        <v>125</v>
      </c>
      <c r="M43" s="69"/>
      <c r="N43" s="70"/>
      <c r="O43" s="71"/>
      <c r="P43" s="63"/>
      <c r="Q43" s="63"/>
      <c r="R43" s="63"/>
      <c r="S43" s="63"/>
      <c r="T43" s="63"/>
      <c r="U43" s="63"/>
      <c r="V43" s="63"/>
      <c r="W43" s="63"/>
      <c r="X43" s="63"/>
      <c r="Y43" s="63"/>
      <c r="Z43" s="63"/>
      <c r="AA43" s="63"/>
      <c r="AB43" s="63"/>
      <c r="AC43" s="63"/>
      <c r="AD43" s="63"/>
      <c r="AE43" s="63"/>
      <c r="AF43" s="63"/>
      <c r="AG43" s="63"/>
      <c r="AH43" s="63"/>
      <c r="AI43" s="63"/>
      <c r="AJ43" s="63"/>
      <c r="AK43" s="63"/>
      <c r="AL43" s="63"/>
      <c r="AM43" s="63"/>
      <c r="AN43" s="63"/>
      <c r="AO43" s="63"/>
      <c r="AP43" s="63"/>
      <c r="AQ43" s="63"/>
      <c r="AR43" s="63"/>
      <c r="AS43" s="63"/>
      <c r="AT43" s="63"/>
      <c r="AU43" s="63"/>
      <c r="AV43" s="63"/>
      <c r="AW43" s="63"/>
      <c r="AX43" s="63"/>
      <c r="AY43" s="63"/>
      <c r="AZ43" s="63"/>
      <c r="BA43" s="63"/>
      <c r="BB43" s="63"/>
      <c r="BC43" s="63"/>
      <c r="BD43" s="63"/>
      <c r="BE43" s="63"/>
      <c r="BF43" s="63"/>
      <c r="BG43" s="63"/>
      <c r="BH43" s="63"/>
      <c r="BI43" s="63"/>
      <c r="BJ43" s="63"/>
      <c r="BK43" s="63"/>
      <c r="BL43" s="63"/>
      <c r="BM43" s="63"/>
      <c r="BN43" s="63"/>
      <c r="BO43" s="63"/>
      <c r="BP43" s="63"/>
      <c r="BQ43" s="63"/>
      <c r="BR43" s="63"/>
      <c r="BS43" s="63"/>
      <c r="BT43" s="63"/>
      <c r="BU43" s="63"/>
      <c r="BV43" s="63"/>
      <c r="BW43" s="63"/>
      <c r="BX43" s="63"/>
      <c r="BY43" s="63"/>
      <c r="BZ43" s="63"/>
      <c r="CA43" s="63"/>
    </row>
    <row r="44" spans="1:79" s="52" customFormat="1" ht="242.25">
      <c r="A44" s="60" t="s">
        <v>75</v>
      </c>
      <c r="B44" s="60" t="s">
        <v>260</v>
      </c>
      <c r="C44" s="61" t="s">
        <v>261</v>
      </c>
      <c r="D44" s="60" t="s">
        <v>262</v>
      </c>
      <c r="E44" s="61" t="s">
        <v>527</v>
      </c>
      <c r="F44" s="60" t="s">
        <v>263</v>
      </c>
      <c r="G44" s="61" t="s">
        <v>528</v>
      </c>
      <c r="H44" s="62" t="s">
        <v>16</v>
      </c>
      <c r="I44" s="61" t="str">
        <f>IF(ISBLANK(H44),"",VLOOKUP(H44,[9]Útmutató!$B$9:$C$12,2,FALSE))</f>
        <v>term grade</v>
      </c>
      <c r="J44" s="60" t="s">
        <v>264</v>
      </c>
      <c r="K44" s="61" t="s">
        <v>519</v>
      </c>
      <c r="L44" s="60" t="s">
        <v>332</v>
      </c>
      <c r="M44" s="63"/>
      <c r="N44" s="63"/>
      <c r="O44" s="63"/>
      <c r="P44" s="63"/>
      <c r="Q44" s="63"/>
      <c r="R44" s="63"/>
      <c r="S44" s="63"/>
      <c r="T44" s="63"/>
      <c r="U44" s="63"/>
      <c r="V44" s="63"/>
      <c r="W44" s="63"/>
      <c r="X44" s="63"/>
      <c r="Y44" s="63"/>
      <c r="Z44" s="63"/>
      <c r="AA44" s="63"/>
      <c r="AB44" s="63"/>
      <c r="AC44" s="63"/>
      <c r="AD44" s="63"/>
      <c r="AE44" s="63"/>
      <c r="AF44" s="63"/>
      <c r="AG44" s="63"/>
      <c r="AH44" s="63"/>
      <c r="AI44" s="63"/>
      <c r="AJ44" s="63"/>
      <c r="AK44" s="63"/>
      <c r="AL44" s="63"/>
      <c r="AM44" s="63"/>
      <c r="AN44" s="63"/>
      <c r="AO44" s="63"/>
      <c r="AP44" s="63"/>
      <c r="AQ44" s="63"/>
      <c r="AR44" s="63"/>
      <c r="AS44" s="63"/>
      <c r="AT44" s="63"/>
      <c r="AU44" s="63"/>
      <c r="AV44" s="63"/>
      <c r="AW44" s="63"/>
      <c r="AX44" s="63"/>
      <c r="AY44" s="63"/>
      <c r="AZ44" s="63"/>
      <c r="BA44" s="63"/>
      <c r="BB44" s="63"/>
      <c r="BC44" s="63"/>
      <c r="BD44" s="63"/>
      <c r="BE44" s="63"/>
      <c r="BF44" s="63"/>
      <c r="BG44" s="63"/>
      <c r="BH44" s="63"/>
      <c r="BI44" s="63"/>
      <c r="BJ44" s="63"/>
      <c r="BK44" s="63"/>
      <c r="BL44" s="63"/>
      <c r="BM44" s="63"/>
      <c r="BN44" s="63"/>
      <c r="BO44" s="63"/>
      <c r="BP44" s="63"/>
      <c r="BQ44" s="63"/>
      <c r="BR44" s="63"/>
      <c r="BS44" s="63"/>
      <c r="BT44" s="63"/>
      <c r="BU44" s="63"/>
      <c r="BV44" s="63"/>
      <c r="BW44" s="63"/>
      <c r="BX44" s="63"/>
      <c r="BY44" s="63"/>
      <c r="BZ44" s="63"/>
      <c r="CA44" s="63"/>
    </row>
    <row r="45" spans="1:79" s="47" customFormat="1" ht="305.25" customHeight="1">
      <c r="A45" s="60" t="s">
        <v>76</v>
      </c>
      <c r="B45" s="60" t="s">
        <v>290</v>
      </c>
      <c r="C45" s="61" t="s">
        <v>529</v>
      </c>
      <c r="D45" s="60" t="s">
        <v>291</v>
      </c>
      <c r="E45" s="61" t="s">
        <v>530</v>
      </c>
      <c r="F45" s="60" t="s">
        <v>579</v>
      </c>
      <c r="G45" s="61" t="s">
        <v>531</v>
      </c>
      <c r="H45" s="62" t="s">
        <v>16</v>
      </c>
      <c r="I45" s="61" t="str">
        <f>IF(ISBLANK(H45),"",VLOOKUP(H45,[3]Útmutató!$B$9:$C$12,2,FALSE))</f>
        <v>term grade</v>
      </c>
      <c r="J45" s="60" t="s">
        <v>292</v>
      </c>
      <c r="K45" s="61" t="s">
        <v>532</v>
      </c>
      <c r="L45" s="60" t="s">
        <v>293</v>
      </c>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AN45" s="64"/>
      <c r="AO45" s="64"/>
      <c r="AP45" s="64"/>
      <c r="AQ45" s="64"/>
      <c r="AR45" s="64"/>
      <c r="AS45" s="64"/>
      <c r="AT45" s="64"/>
      <c r="AU45" s="64"/>
      <c r="AV45" s="64"/>
      <c r="AW45" s="64"/>
      <c r="AX45" s="64"/>
      <c r="AY45" s="64"/>
      <c r="AZ45" s="64"/>
      <c r="BA45" s="64"/>
      <c r="BB45" s="64"/>
      <c r="BC45" s="64"/>
      <c r="BD45" s="64"/>
      <c r="BE45" s="64"/>
      <c r="BF45" s="64"/>
      <c r="BG45" s="64"/>
      <c r="BH45" s="64"/>
      <c r="BI45" s="64"/>
      <c r="BJ45" s="64"/>
      <c r="BK45" s="64"/>
      <c r="BL45" s="64"/>
      <c r="BM45" s="64"/>
      <c r="BN45" s="64"/>
      <c r="BO45" s="64"/>
      <c r="BP45" s="64"/>
      <c r="BQ45" s="64"/>
      <c r="BR45" s="64"/>
      <c r="BS45" s="64"/>
      <c r="BT45" s="64"/>
      <c r="BU45" s="64"/>
      <c r="BV45" s="64"/>
      <c r="BW45" s="64"/>
      <c r="BX45" s="64"/>
      <c r="BY45" s="64"/>
      <c r="BZ45" s="64"/>
      <c r="CA45" s="64"/>
    </row>
    <row r="46" spans="1:79" s="47" customFormat="1" ht="171">
      <c r="A46" s="60" t="s">
        <v>77</v>
      </c>
      <c r="B46" s="60" t="s">
        <v>164</v>
      </c>
      <c r="C46" s="61" t="s">
        <v>165</v>
      </c>
      <c r="D46" s="60" t="s">
        <v>166</v>
      </c>
      <c r="E46" s="61" t="s">
        <v>167</v>
      </c>
      <c r="F46" s="60" t="s">
        <v>578</v>
      </c>
      <c r="G46" s="61" t="s">
        <v>533</v>
      </c>
      <c r="H46" s="62" t="s">
        <v>16</v>
      </c>
      <c r="I46" s="61" t="str">
        <f>IF(ISBLANK(H46),"",VLOOKUP(H46,[5]Útmutató!$B$9:$C$12,2,FALSE))</f>
        <v>term grade</v>
      </c>
      <c r="J46" s="60" t="s">
        <v>168</v>
      </c>
      <c r="K46" s="61" t="s">
        <v>169</v>
      </c>
      <c r="L46" s="60" t="s">
        <v>170</v>
      </c>
      <c r="M46" s="64"/>
      <c r="N46" s="64"/>
      <c r="O46" s="64"/>
      <c r="P46" s="64"/>
      <c r="Q46" s="64"/>
      <c r="R46" s="64"/>
      <c r="S46" s="64"/>
      <c r="T46" s="64"/>
      <c r="U46" s="64"/>
      <c r="V46" s="64"/>
      <c r="W46" s="64"/>
      <c r="X46" s="64"/>
      <c r="Y46" s="64"/>
      <c r="Z46" s="64"/>
      <c r="AA46" s="64"/>
      <c r="AB46" s="64"/>
      <c r="AC46" s="64"/>
      <c r="AD46" s="64"/>
      <c r="AE46" s="64"/>
      <c r="AF46" s="64"/>
      <c r="AG46" s="64"/>
      <c r="AH46" s="64"/>
      <c r="AI46" s="64"/>
      <c r="AJ46" s="64"/>
      <c r="AK46" s="64"/>
      <c r="AL46" s="64"/>
      <c r="AM46" s="64"/>
      <c r="AN46" s="64"/>
      <c r="AO46" s="64"/>
      <c r="AP46" s="64"/>
      <c r="AQ46" s="64"/>
      <c r="AR46" s="64"/>
      <c r="AS46" s="64"/>
      <c r="AT46" s="64"/>
      <c r="AU46" s="64"/>
      <c r="AV46" s="64"/>
      <c r="AW46" s="64"/>
      <c r="AX46" s="64"/>
      <c r="AY46" s="64"/>
      <c r="AZ46" s="64"/>
      <c r="BA46" s="64"/>
      <c r="BB46" s="64"/>
      <c r="BC46" s="64"/>
      <c r="BD46" s="64"/>
      <c r="BE46" s="64"/>
      <c r="BF46" s="64"/>
      <c r="BG46" s="64"/>
      <c r="BH46" s="64"/>
      <c r="BI46" s="64"/>
      <c r="BJ46" s="64"/>
      <c r="BK46" s="64"/>
      <c r="BL46" s="64"/>
      <c r="BM46" s="64"/>
      <c r="BN46" s="64"/>
      <c r="BO46" s="64"/>
      <c r="BP46" s="64"/>
      <c r="BQ46" s="64"/>
      <c r="BR46" s="64"/>
      <c r="BS46" s="64"/>
      <c r="BT46" s="64"/>
      <c r="BU46" s="64"/>
      <c r="BV46" s="64"/>
      <c r="BW46" s="64"/>
      <c r="BX46" s="64"/>
      <c r="BY46" s="64"/>
      <c r="BZ46" s="64"/>
      <c r="CA46" s="64"/>
    </row>
    <row r="47" spans="1:79" s="50" customFormat="1" ht="256.5">
      <c r="A47" s="60" t="s">
        <v>265</v>
      </c>
      <c r="B47" s="60" t="s">
        <v>117</v>
      </c>
      <c r="C47" s="61" t="s">
        <v>534</v>
      </c>
      <c r="D47" s="60" t="s">
        <v>118</v>
      </c>
      <c r="E47" s="61" t="s">
        <v>535</v>
      </c>
      <c r="F47" s="60" t="s">
        <v>577</v>
      </c>
      <c r="G47" s="61" t="s">
        <v>575</v>
      </c>
      <c r="H47" s="62" t="s">
        <v>18</v>
      </c>
      <c r="I47" s="61" t="str">
        <f>IF(ISBLANK(H47),"",VLOOKUP(H47,[12]Útmutató!$B$9:$C$12,2,FALSE))</f>
        <v>signature</v>
      </c>
      <c r="J47" s="60" t="s">
        <v>119</v>
      </c>
      <c r="K47" s="61" t="s">
        <v>120</v>
      </c>
      <c r="L47" s="60" t="s">
        <v>121</v>
      </c>
      <c r="M47" s="67"/>
      <c r="N47" s="67"/>
      <c r="O47" s="67"/>
      <c r="P47" s="67"/>
      <c r="Q47" s="67"/>
      <c r="R47" s="67"/>
      <c r="S47" s="67"/>
      <c r="T47" s="67"/>
      <c r="U47" s="67"/>
      <c r="V47" s="67"/>
      <c r="W47" s="67"/>
      <c r="X47" s="67"/>
      <c r="Y47" s="67"/>
      <c r="Z47" s="67"/>
      <c r="AA47" s="67"/>
      <c r="AB47" s="67"/>
      <c r="AC47" s="67"/>
      <c r="AD47" s="67"/>
      <c r="AE47" s="67"/>
      <c r="AF47" s="67"/>
      <c r="AG47" s="67"/>
      <c r="AH47" s="67"/>
      <c r="AI47" s="67"/>
      <c r="AJ47" s="67"/>
      <c r="AK47" s="67"/>
      <c r="AL47" s="67"/>
      <c r="AM47" s="67"/>
      <c r="AN47" s="67"/>
      <c r="AO47" s="67"/>
      <c r="AP47" s="67"/>
      <c r="AQ47" s="67"/>
      <c r="AR47" s="67"/>
      <c r="AS47" s="67"/>
      <c r="AT47" s="67"/>
      <c r="AU47" s="67"/>
      <c r="AV47" s="67"/>
      <c r="AW47" s="67"/>
      <c r="AX47" s="67"/>
      <c r="AY47" s="67"/>
      <c r="AZ47" s="67"/>
      <c r="BA47" s="67"/>
      <c r="BB47" s="67"/>
      <c r="BC47" s="67"/>
      <c r="BD47" s="67"/>
      <c r="BE47" s="67"/>
      <c r="BF47" s="67"/>
      <c r="BG47" s="67"/>
      <c r="BH47" s="67"/>
      <c r="BI47" s="67"/>
      <c r="BJ47" s="67"/>
      <c r="BK47" s="67"/>
      <c r="BL47" s="67"/>
      <c r="BM47" s="67"/>
      <c r="BN47" s="67"/>
      <c r="BO47" s="67"/>
      <c r="BP47" s="67"/>
      <c r="BQ47" s="67"/>
      <c r="BR47" s="67"/>
      <c r="BS47" s="67"/>
      <c r="BT47" s="67"/>
      <c r="BU47" s="67"/>
      <c r="BV47" s="67"/>
      <c r="BW47" s="67"/>
      <c r="BX47" s="67"/>
      <c r="BY47" s="67"/>
      <c r="BZ47" s="67"/>
      <c r="CA47" s="67"/>
    </row>
    <row r="48" spans="1:79" s="47" customFormat="1" ht="214.5" thickBot="1">
      <c r="A48" s="60" t="s">
        <v>78</v>
      </c>
      <c r="B48" s="60" t="s">
        <v>190</v>
      </c>
      <c r="C48" s="61" t="s">
        <v>191</v>
      </c>
      <c r="D48" s="60" t="s">
        <v>192</v>
      </c>
      <c r="E48" s="61" t="s">
        <v>193</v>
      </c>
      <c r="F48" s="60" t="s">
        <v>576</v>
      </c>
      <c r="G48" s="61" t="s">
        <v>536</v>
      </c>
      <c r="H48" s="62" t="s">
        <v>15</v>
      </c>
      <c r="I48" s="61" t="str">
        <f>IF(ISBLANK(H48),"",VLOOKUP(H48,[10]Útmutató!$B$9:$C$12,2,FALSE))</f>
        <v>examination</v>
      </c>
      <c r="J48" s="60" t="s">
        <v>194</v>
      </c>
      <c r="K48" s="61" t="s">
        <v>537</v>
      </c>
      <c r="L48" s="60" t="s">
        <v>195</v>
      </c>
      <c r="M48" s="64"/>
      <c r="N48" s="64"/>
      <c r="O48" s="64"/>
      <c r="P48" s="64"/>
      <c r="Q48" s="64"/>
      <c r="R48" s="64"/>
      <c r="S48" s="64"/>
      <c r="T48" s="64"/>
      <c r="U48" s="64"/>
      <c r="V48" s="64"/>
      <c r="W48" s="64"/>
      <c r="X48" s="64"/>
      <c r="Y48" s="64"/>
      <c r="Z48" s="64"/>
      <c r="AA48" s="64"/>
      <c r="AB48" s="64"/>
      <c r="AC48" s="64"/>
      <c r="AD48" s="64"/>
      <c r="AE48" s="64"/>
      <c r="AF48" s="64"/>
      <c r="AG48" s="64"/>
      <c r="AH48" s="64"/>
      <c r="AI48" s="64"/>
      <c r="AJ48" s="64"/>
      <c r="AK48" s="64"/>
      <c r="AL48" s="64"/>
      <c r="AM48" s="64"/>
      <c r="AN48" s="64"/>
      <c r="AO48" s="64"/>
      <c r="AP48" s="64"/>
      <c r="AQ48" s="64"/>
      <c r="AR48" s="64"/>
      <c r="AS48" s="64"/>
      <c r="AT48" s="64"/>
      <c r="AU48" s="64"/>
      <c r="AV48" s="64"/>
      <c r="AW48" s="64"/>
      <c r="AX48" s="64"/>
      <c r="AY48" s="64"/>
      <c r="AZ48" s="64"/>
      <c r="BA48" s="64"/>
      <c r="BB48" s="64"/>
      <c r="BC48" s="64"/>
      <c r="BD48" s="64"/>
      <c r="BE48" s="64"/>
      <c r="BF48" s="64"/>
      <c r="BG48" s="64"/>
      <c r="BH48" s="64"/>
      <c r="BI48" s="64"/>
      <c r="BJ48" s="64"/>
      <c r="BK48" s="64"/>
      <c r="BL48" s="64"/>
      <c r="BM48" s="64"/>
      <c r="BN48" s="64"/>
      <c r="BO48" s="64"/>
      <c r="BP48" s="64"/>
      <c r="BQ48" s="64"/>
      <c r="BR48" s="64"/>
      <c r="BS48" s="64"/>
      <c r="BT48" s="64"/>
      <c r="BU48" s="64"/>
      <c r="BV48" s="64"/>
      <c r="BW48" s="64"/>
      <c r="BX48" s="64"/>
      <c r="BY48" s="64"/>
      <c r="BZ48" s="64"/>
      <c r="CA48" s="64"/>
    </row>
    <row r="49" spans="1:79" s="53" customFormat="1" ht="371.25" thickBot="1">
      <c r="A49" s="60" t="s">
        <v>79</v>
      </c>
      <c r="B49" s="60" t="s">
        <v>126</v>
      </c>
      <c r="C49" s="61" t="s">
        <v>127</v>
      </c>
      <c r="D49" s="60" t="s">
        <v>128</v>
      </c>
      <c r="E49" s="61" t="s">
        <v>538</v>
      </c>
      <c r="F49" s="60" t="s">
        <v>574</v>
      </c>
      <c r="G49" s="61" t="s">
        <v>540</v>
      </c>
      <c r="H49" s="62" t="s">
        <v>15</v>
      </c>
      <c r="I49" s="61" t="s">
        <v>21</v>
      </c>
      <c r="J49" s="60" t="s">
        <v>328</v>
      </c>
      <c r="K49" s="61" t="s">
        <v>329</v>
      </c>
      <c r="L49" s="60" t="s">
        <v>129</v>
      </c>
      <c r="M49" s="72"/>
      <c r="N49" s="73"/>
      <c r="O49" s="74"/>
      <c r="P49" s="75"/>
      <c r="Q49" s="75"/>
      <c r="R49" s="75"/>
      <c r="S49" s="75"/>
      <c r="T49" s="75"/>
      <c r="U49" s="75"/>
      <c r="V49" s="75"/>
      <c r="W49" s="75"/>
      <c r="X49" s="75"/>
      <c r="Y49" s="75"/>
      <c r="Z49" s="75"/>
      <c r="AA49" s="75"/>
      <c r="AB49" s="75"/>
      <c r="AC49" s="75"/>
      <c r="AD49" s="75"/>
      <c r="AE49" s="75"/>
      <c r="AF49" s="75"/>
      <c r="AG49" s="75"/>
      <c r="AH49" s="75"/>
      <c r="AI49" s="75"/>
      <c r="AJ49" s="75"/>
      <c r="AK49" s="75"/>
      <c r="AL49" s="75"/>
      <c r="AM49" s="75"/>
      <c r="AN49" s="75"/>
      <c r="AO49" s="75"/>
      <c r="AP49" s="75"/>
      <c r="AQ49" s="75"/>
      <c r="AR49" s="75"/>
      <c r="AS49" s="75"/>
      <c r="AT49" s="75"/>
      <c r="AU49" s="75"/>
      <c r="AV49" s="75"/>
      <c r="AW49" s="75"/>
      <c r="AX49" s="75"/>
      <c r="AY49" s="75"/>
      <c r="AZ49" s="75"/>
      <c r="BA49" s="75"/>
      <c r="BB49" s="75"/>
      <c r="BC49" s="75"/>
      <c r="BD49" s="75"/>
      <c r="BE49" s="75"/>
      <c r="BF49" s="75"/>
      <c r="BG49" s="75"/>
      <c r="BH49" s="75"/>
      <c r="BI49" s="75"/>
      <c r="BJ49" s="75"/>
      <c r="BK49" s="75"/>
      <c r="BL49" s="75"/>
      <c r="BM49" s="75"/>
      <c r="BN49" s="75"/>
      <c r="BO49" s="75"/>
      <c r="BP49" s="75"/>
      <c r="BQ49" s="75"/>
      <c r="BR49" s="75"/>
      <c r="BS49" s="75"/>
      <c r="BT49" s="75"/>
      <c r="BU49" s="75"/>
      <c r="BV49" s="75"/>
      <c r="BW49" s="75"/>
      <c r="BX49" s="75"/>
      <c r="BY49" s="75"/>
      <c r="BZ49" s="75"/>
      <c r="CA49" s="75"/>
    </row>
    <row r="50" spans="1:79" s="47" customFormat="1" ht="242.25">
      <c r="A50" s="60" t="s">
        <v>80</v>
      </c>
      <c r="B50" s="60" t="s">
        <v>428</v>
      </c>
      <c r="C50" s="61" t="s">
        <v>267</v>
      </c>
      <c r="D50" s="60" t="s">
        <v>472</v>
      </c>
      <c r="E50" s="61" t="s">
        <v>541</v>
      </c>
      <c r="F50" s="60" t="s">
        <v>573</v>
      </c>
      <c r="G50" s="61" t="s">
        <v>542</v>
      </c>
      <c r="H50" s="62" t="s">
        <v>16</v>
      </c>
      <c r="I50" s="61" t="str">
        <f>IF(ISBLANK(H50),"",VLOOKUP(H50,[19]Útmutató!$B$9:$C$12,2,FALSE))</f>
        <v>term grade</v>
      </c>
      <c r="J50" s="60" t="s">
        <v>431</v>
      </c>
      <c r="K50" s="61" t="s">
        <v>424</v>
      </c>
      <c r="L50" s="60" t="s">
        <v>445</v>
      </c>
      <c r="M50" s="64"/>
      <c r="N50" s="64"/>
      <c r="O50" s="64"/>
      <c r="P50" s="64"/>
      <c r="Q50" s="64"/>
      <c r="R50" s="64"/>
      <c r="S50" s="64"/>
      <c r="T50" s="64"/>
      <c r="U50" s="64"/>
      <c r="V50" s="64"/>
      <c r="W50" s="64"/>
      <c r="X50" s="64"/>
      <c r="Y50" s="64"/>
      <c r="Z50" s="64"/>
      <c r="AA50" s="64"/>
      <c r="AB50" s="64"/>
      <c r="AC50" s="64"/>
      <c r="AD50" s="64"/>
      <c r="AE50" s="64"/>
      <c r="AF50" s="64"/>
      <c r="AG50" s="64"/>
      <c r="AH50" s="64"/>
      <c r="AI50" s="64"/>
      <c r="AJ50" s="64"/>
      <c r="AK50" s="64"/>
      <c r="AL50" s="64"/>
      <c r="AM50" s="64"/>
      <c r="AN50" s="64"/>
      <c r="AO50" s="64"/>
      <c r="AP50" s="64"/>
      <c r="AQ50" s="64"/>
      <c r="AR50" s="64"/>
      <c r="AS50" s="64"/>
      <c r="AT50" s="64"/>
      <c r="AU50" s="64"/>
      <c r="AV50" s="64"/>
      <c r="AW50" s="64"/>
      <c r="AX50" s="64"/>
      <c r="AY50" s="64"/>
      <c r="AZ50" s="64"/>
      <c r="BA50" s="64"/>
      <c r="BB50" s="64"/>
      <c r="BC50" s="64"/>
      <c r="BD50" s="64"/>
      <c r="BE50" s="64"/>
      <c r="BF50" s="64"/>
      <c r="BG50" s="64"/>
      <c r="BH50" s="64"/>
      <c r="BI50" s="64"/>
      <c r="BJ50" s="64"/>
      <c r="BK50" s="64"/>
      <c r="BL50" s="64"/>
      <c r="BM50" s="64"/>
      <c r="BN50" s="64"/>
      <c r="BO50" s="64"/>
      <c r="BP50" s="64"/>
      <c r="BQ50" s="64"/>
      <c r="BR50" s="64"/>
      <c r="BS50" s="64"/>
      <c r="BT50" s="64"/>
      <c r="BU50" s="64"/>
      <c r="BV50" s="64"/>
      <c r="BW50" s="64"/>
      <c r="BX50" s="64"/>
      <c r="BY50" s="64"/>
      <c r="BZ50" s="64"/>
      <c r="CA50" s="64"/>
    </row>
    <row r="51" spans="1:79" s="47" customFormat="1" ht="156.75">
      <c r="A51" s="60" t="s">
        <v>81</v>
      </c>
      <c r="B51" s="60" t="s">
        <v>324</v>
      </c>
      <c r="C51" s="61" t="s">
        <v>543</v>
      </c>
      <c r="D51" s="60" t="s">
        <v>171</v>
      </c>
      <c r="E51" s="61" t="s">
        <v>544</v>
      </c>
      <c r="F51" s="60" t="s">
        <v>172</v>
      </c>
      <c r="G51" s="61" t="s">
        <v>572</v>
      </c>
      <c r="H51" s="62" t="s">
        <v>16</v>
      </c>
      <c r="I51" s="61" t="str">
        <f>IF(ISBLANK(H51),"",VLOOKUP(H51,[5]Útmutató!$B$9:$C$12,2,FALSE))</f>
        <v>term grade</v>
      </c>
      <c r="J51" s="60" t="s">
        <v>173</v>
      </c>
      <c r="K51" s="61" t="s">
        <v>174</v>
      </c>
      <c r="L51" s="60" t="s">
        <v>175</v>
      </c>
      <c r="M51" s="64"/>
      <c r="N51" s="64"/>
      <c r="O51" s="64"/>
      <c r="P51" s="64"/>
      <c r="Q51" s="64"/>
      <c r="R51" s="64"/>
      <c r="S51" s="64"/>
      <c r="T51" s="64"/>
      <c r="U51" s="64"/>
      <c r="V51" s="64"/>
      <c r="W51" s="64"/>
      <c r="X51" s="64"/>
      <c r="Y51" s="64"/>
      <c r="Z51" s="64"/>
      <c r="AA51" s="64"/>
      <c r="AB51" s="64"/>
      <c r="AC51" s="64"/>
      <c r="AD51" s="64"/>
      <c r="AE51" s="64"/>
      <c r="AF51" s="64"/>
      <c r="AG51" s="64"/>
      <c r="AH51" s="64"/>
      <c r="AI51" s="64"/>
      <c r="AJ51" s="64"/>
      <c r="AK51" s="64"/>
      <c r="AL51" s="64"/>
      <c r="AM51" s="64"/>
      <c r="AN51" s="64"/>
      <c r="AO51" s="64"/>
      <c r="AP51" s="64"/>
      <c r="AQ51" s="64"/>
      <c r="AR51" s="64"/>
      <c r="AS51" s="64"/>
      <c r="AT51" s="64"/>
      <c r="AU51" s="64"/>
      <c r="AV51" s="64"/>
      <c r="AW51" s="64"/>
      <c r="AX51" s="64"/>
      <c r="AY51" s="64"/>
      <c r="AZ51" s="64"/>
      <c r="BA51" s="64"/>
      <c r="BB51" s="64"/>
      <c r="BC51" s="64"/>
      <c r="BD51" s="64"/>
      <c r="BE51" s="64"/>
      <c r="BF51" s="64"/>
      <c r="BG51" s="64"/>
      <c r="BH51" s="64"/>
      <c r="BI51" s="64"/>
      <c r="BJ51" s="64"/>
      <c r="BK51" s="64"/>
      <c r="BL51" s="64"/>
      <c r="BM51" s="64"/>
      <c r="BN51" s="64"/>
      <c r="BO51" s="64"/>
      <c r="BP51" s="64"/>
      <c r="BQ51" s="64"/>
      <c r="BR51" s="64"/>
      <c r="BS51" s="64"/>
      <c r="BT51" s="64"/>
      <c r="BU51" s="64"/>
      <c r="BV51" s="64"/>
      <c r="BW51" s="64"/>
      <c r="BX51" s="64"/>
      <c r="BY51" s="64"/>
      <c r="BZ51" s="64"/>
      <c r="CA51" s="64"/>
    </row>
    <row r="52" spans="1:79" s="44" customFormat="1" ht="213.75">
      <c r="A52" s="60" t="s">
        <v>82</v>
      </c>
      <c r="B52" s="60" t="s">
        <v>384</v>
      </c>
      <c r="C52" s="61" t="s">
        <v>385</v>
      </c>
      <c r="D52" s="60" t="s">
        <v>386</v>
      </c>
      <c r="E52" s="61" t="s">
        <v>387</v>
      </c>
      <c r="F52" s="60" t="s">
        <v>571</v>
      </c>
      <c r="G52" s="61" t="s">
        <v>388</v>
      </c>
      <c r="H52" s="62" t="s">
        <v>15</v>
      </c>
      <c r="I52" s="61" t="str">
        <f>IF(ISBLANK(H52),"",VLOOKUP(H52,[1]Útmutató!$B$9:$C$12,2,FALSE))</f>
        <v>examination</v>
      </c>
      <c r="J52" s="60" t="s">
        <v>359</v>
      </c>
      <c r="K52" s="61" t="s">
        <v>360</v>
      </c>
      <c r="L52" s="60" t="s">
        <v>389</v>
      </c>
      <c r="M52" s="63"/>
      <c r="N52" s="63"/>
      <c r="O52" s="63"/>
      <c r="P52" s="63"/>
      <c r="Q52" s="63"/>
      <c r="R52" s="63"/>
      <c r="S52" s="63"/>
      <c r="T52" s="63"/>
      <c r="U52" s="63"/>
      <c r="V52" s="63"/>
      <c r="W52" s="63"/>
      <c r="X52" s="63"/>
      <c r="Y52" s="63"/>
      <c r="Z52" s="63"/>
      <c r="AA52" s="63"/>
      <c r="AB52" s="63"/>
      <c r="AC52" s="63"/>
      <c r="AD52" s="63"/>
      <c r="AE52" s="63"/>
      <c r="AF52" s="63"/>
      <c r="AG52" s="63"/>
      <c r="AH52" s="63"/>
      <c r="AI52" s="63"/>
      <c r="AJ52" s="63"/>
      <c r="AK52" s="63"/>
      <c r="AL52" s="63"/>
      <c r="AM52" s="63"/>
      <c r="AN52" s="63"/>
      <c r="AO52" s="63"/>
      <c r="AP52" s="63"/>
      <c r="AQ52" s="63"/>
      <c r="AR52" s="63"/>
      <c r="AS52" s="63"/>
      <c r="AT52" s="63"/>
      <c r="AU52" s="63"/>
      <c r="AV52" s="63"/>
      <c r="AW52" s="63"/>
      <c r="AX52" s="63"/>
      <c r="AY52" s="63"/>
      <c r="AZ52" s="63"/>
      <c r="BA52" s="63"/>
      <c r="BB52" s="63"/>
      <c r="BC52" s="63"/>
      <c r="BD52" s="63"/>
      <c r="BE52" s="63"/>
      <c r="BF52" s="63"/>
      <c r="BG52" s="63"/>
      <c r="BH52" s="63"/>
      <c r="BI52" s="63"/>
      <c r="BJ52" s="63"/>
      <c r="BK52" s="63"/>
      <c r="BL52" s="63"/>
      <c r="BM52" s="63"/>
      <c r="BN52" s="63"/>
      <c r="BO52" s="63"/>
      <c r="BP52" s="63"/>
      <c r="BQ52" s="63"/>
      <c r="BR52" s="63"/>
      <c r="BS52" s="63"/>
      <c r="BT52" s="63"/>
      <c r="BU52" s="63"/>
      <c r="BV52" s="63"/>
      <c r="BW52" s="63"/>
      <c r="BX52" s="63"/>
      <c r="BY52" s="63"/>
      <c r="BZ52" s="63"/>
      <c r="CA52" s="63"/>
    </row>
    <row r="53" spans="1:79" s="47" customFormat="1" ht="156.75">
      <c r="A53" s="60" t="s">
        <v>83</v>
      </c>
      <c r="B53" s="60" t="s">
        <v>176</v>
      </c>
      <c r="C53" s="61" t="s">
        <v>177</v>
      </c>
      <c r="D53" s="60" t="s">
        <v>178</v>
      </c>
      <c r="E53" s="61" t="s">
        <v>545</v>
      </c>
      <c r="F53" s="60" t="s">
        <v>569</v>
      </c>
      <c r="G53" s="61" t="s">
        <v>570</v>
      </c>
      <c r="H53" s="62" t="s">
        <v>16</v>
      </c>
      <c r="I53" s="61" t="str">
        <f>IF(ISBLANK(H53),"",VLOOKUP(H53,[5]Útmutató!$B$9:$C$12,2,FALSE))</f>
        <v>term grade</v>
      </c>
      <c r="J53" s="60" t="s">
        <v>168</v>
      </c>
      <c r="K53" s="61" t="s">
        <v>169</v>
      </c>
      <c r="L53" s="60" t="s">
        <v>179</v>
      </c>
      <c r="M53" s="64"/>
      <c r="N53" s="64"/>
      <c r="O53" s="64"/>
      <c r="P53" s="64"/>
      <c r="Q53" s="64"/>
      <c r="R53" s="64"/>
      <c r="S53" s="64"/>
      <c r="T53" s="64"/>
      <c r="U53" s="64"/>
      <c r="V53" s="64"/>
      <c r="W53" s="64"/>
      <c r="X53" s="64"/>
      <c r="Y53" s="64"/>
      <c r="Z53" s="64"/>
      <c r="AA53" s="64"/>
      <c r="AB53" s="64"/>
      <c r="AC53" s="64"/>
      <c r="AD53" s="64"/>
      <c r="AE53" s="64"/>
      <c r="AF53" s="64"/>
      <c r="AG53" s="64"/>
      <c r="AH53" s="64"/>
      <c r="AI53" s="64"/>
      <c r="AJ53" s="64"/>
      <c r="AK53" s="64"/>
      <c r="AL53" s="64"/>
      <c r="AM53" s="64"/>
      <c r="AN53" s="64"/>
      <c r="AO53" s="64"/>
      <c r="AP53" s="64"/>
      <c r="AQ53" s="64"/>
      <c r="AR53" s="64"/>
      <c r="AS53" s="64"/>
      <c r="AT53" s="64"/>
      <c r="AU53" s="64"/>
      <c r="AV53" s="64"/>
      <c r="AW53" s="64"/>
      <c r="AX53" s="64"/>
      <c r="AY53" s="64"/>
      <c r="AZ53" s="64"/>
      <c r="BA53" s="64"/>
      <c r="BB53" s="64"/>
      <c r="BC53" s="64"/>
      <c r="BD53" s="64"/>
      <c r="BE53" s="64"/>
      <c r="BF53" s="64"/>
      <c r="BG53" s="64"/>
      <c r="BH53" s="64"/>
      <c r="BI53" s="64"/>
      <c r="BJ53" s="64"/>
      <c r="BK53" s="64"/>
      <c r="BL53" s="64"/>
      <c r="BM53" s="64"/>
      <c r="BN53" s="64"/>
      <c r="BO53" s="64"/>
      <c r="BP53" s="64"/>
      <c r="BQ53" s="64"/>
      <c r="BR53" s="64"/>
      <c r="BS53" s="64"/>
      <c r="BT53" s="64"/>
      <c r="BU53" s="64"/>
      <c r="BV53" s="64"/>
      <c r="BW53" s="64"/>
      <c r="BX53" s="64"/>
      <c r="BY53" s="64"/>
      <c r="BZ53" s="64"/>
      <c r="CA53" s="64"/>
    </row>
    <row r="54" spans="1:79" s="47" customFormat="1" ht="171">
      <c r="A54" s="60" t="s">
        <v>84</v>
      </c>
      <c r="B54" s="60" t="s">
        <v>180</v>
      </c>
      <c r="C54" s="61" t="s">
        <v>181</v>
      </c>
      <c r="D54" s="60" t="s">
        <v>182</v>
      </c>
      <c r="E54" s="61" t="s">
        <v>546</v>
      </c>
      <c r="F54" s="60" t="s">
        <v>568</v>
      </c>
      <c r="G54" s="61" t="s">
        <v>547</v>
      </c>
      <c r="H54" s="62" t="s">
        <v>16</v>
      </c>
      <c r="I54" s="61" t="str">
        <f>IF(ISBLANK(H54),"",VLOOKUP(H54,[5]Útmutató!$B$9:$C$12,2,FALSE))</f>
        <v>term grade</v>
      </c>
      <c r="J54" s="60" t="s">
        <v>183</v>
      </c>
      <c r="K54" s="61" t="s">
        <v>162</v>
      </c>
      <c r="L54" s="60" t="s">
        <v>184</v>
      </c>
      <c r="M54" s="64"/>
      <c r="N54" s="64"/>
      <c r="O54" s="64"/>
      <c r="P54" s="64"/>
      <c r="Q54" s="64"/>
      <c r="R54" s="64"/>
      <c r="S54" s="64"/>
      <c r="T54" s="64"/>
      <c r="U54" s="64"/>
      <c r="V54" s="64"/>
      <c r="W54" s="64"/>
      <c r="X54" s="64"/>
      <c r="Y54" s="64"/>
      <c r="Z54" s="64"/>
      <c r="AA54" s="64"/>
      <c r="AB54" s="64"/>
      <c r="AC54" s="64"/>
      <c r="AD54" s="64"/>
      <c r="AE54" s="64"/>
      <c r="AF54" s="64"/>
      <c r="AG54" s="64"/>
      <c r="AH54" s="64"/>
      <c r="AI54" s="64"/>
      <c r="AJ54" s="64"/>
      <c r="AK54" s="64"/>
      <c r="AL54" s="64"/>
      <c r="AM54" s="64"/>
      <c r="AN54" s="64"/>
      <c r="AO54" s="64"/>
      <c r="AP54" s="64"/>
      <c r="AQ54" s="64"/>
      <c r="AR54" s="64"/>
      <c r="AS54" s="64"/>
      <c r="AT54" s="64"/>
      <c r="AU54" s="64"/>
      <c r="AV54" s="64"/>
      <c r="AW54" s="64"/>
      <c r="AX54" s="64"/>
      <c r="AY54" s="64"/>
      <c r="AZ54" s="64"/>
      <c r="BA54" s="64"/>
      <c r="BB54" s="64"/>
      <c r="BC54" s="64"/>
      <c r="BD54" s="64"/>
      <c r="BE54" s="64"/>
      <c r="BF54" s="64"/>
      <c r="BG54" s="64"/>
      <c r="BH54" s="64"/>
      <c r="BI54" s="64"/>
      <c r="BJ54" s="64"/>
      <c r="BK54" s="64"/>
      <c r="BL54" s="64"/>
      <c r="BM54" s="64"/>
      <c r="BN54" s="64"/>
      <c r="BO54" s="64"/>
      <c r="BP54" s="64"/>
      <c r="BQ54" s="64"/>
      <c r="BR54" s="64"/>
      <c r="BS54" s="64"/>
      <c r="BT54" s="64"/>
      <c r="BU54" s="64"/>
      <c r="BV54" s="64"/>
      <c r="BW54" s="64"/>
      <c r="BX54" s="64"/>
      <c r="BY54" s="64"/>
      <c r="BZ54" s="64"/>
      <c r="CA54" s="64"/>
    </row>
    <row r="55" spans="1:79" s="48" customFormat="1" ht="313.5">
      <c r="A55" s="60" t="s">
        <v>85</v>
      </c>
      <c r="B55" s="60" t="s">
        <v>226</v>
      </c>
      <c r="C55" s="61" t="s">
        <v>227</v>
      </c>
      <c r="D55" s="60" t="s">
        <v>228</v>
      </c>
      <c r="E55" s="61" t="s">
        <v>548</v>
      </c>
      <c r="F55" s="60" t="s">
        <v>567</v>
      </c>
      <c r="G55" s="61" t="s">
        <v>549</v>
      </c>
      <c r="H55" s="62" t="s">
        <v>16</v>
      </c>
      <c r="I55" s="61" t="str">
        <f>IF(ISBLANK(H55),"",VLOOKUP(H55,[12]Útmutató!$B$9:$C$12,2,FALSE))</f>
        <v>term grade</v>
      </c>
      <c r="J55" s="60" t="s">
        <v>441</v>
      </c>
      <c r="K55" s="61" t="s">
        <v>104</v>
      </c>
      <c r="L55" s="60" t="s">
        <v>229</v>
      </c>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c r="BG55" s="65"/>
      <c r="BH55" s="65"/>
      <c r="BI55" s="65"/>
      <c r="BJ55" s="65"/>
      <c r="BK55" s="65"/>
      <c r="BL55" s="65"/>
      <c r="BM55" s="65"/>
      <c r="BN55" s="65"/>
      <c r="BO55" s="65"/>
      <c r="BP55" s="65"/>
      <c r="BQ55" s="65"/>
      <c r="BR55" s="65"/>
      <c r="BS55" s="65"/>
      <c r="BT55" s="65"/>
      <c r="BU55" s="65"/>
      <c r="BV55" s="65"/>
      <c r="BW55" s="65"/>
      <c r="BX55" s="65"/>
      <c r="BY55" s="65"/>
      <c r="BZ55" s="65"/>
      <c r="CA55" s="65"/>
    </row>
    <row r="56" spans="1:79" s="44" customFormat="1" ht="114">
      <c r="A56" s="60" t="s">
        <v>86</v>
      </c>
      <c r="B56" s="60" t="s">
        <v>341</v>
      </c>
      <c r="C56" s="61" t="s">
        <v>390</v>
      </c>
      <c r="D56" s="60" t="s">
        <v>391</v>
      </c>
      <c r="E56" s="61" t="s">
        <v>392</v>
      </c>
      <c r="F56" s="60" t="s">
        <v>457</v>
      </c>
      <c r="G56" s="61" t="s">
        <v>393</v>
      </c>
      <c r="H56" s="62" t="s">
        <v>16</v>
      </c>
      <c r="I56" s="61" t="str">
        <f>IF(ISBLANK(H56),"",VLOOKUP(H56,[1]Útmutató!$B$9:$C$12,2,FALSE))</f>
        <v>term grade</v>
      </c>
      <c r="J56" s="60" t="s">
        <v>442</v>
      </c>
      <c r="K56" s="61" t="s">
        <v>394</v>
      </c>
      <c r="L56" s="60" t="s">
        <v>437</v>
      </c>
      <c r="M56" s="63"/>
      <c r="N56" s="63"/>
      <c r="O56" s="63"/>
      <c r="P56" s="63"/>
      <c r="Q56" s="63"/>
      <c r="R56" s="63"/>
      <c r="S56" s="63"/>
      <c r="T56" s="63"/>
      <c r="U56" s="63"/>
      <c r="V56" s="63"/>
      <c r="W56" s="63"/>
      <c r="X56" s="63"/>
      <c r="Y56" s="63"/>
      <c r="Z56" s="63"/>
      <c r="AA56" s="63"/>
      <c r="AB56" s="63"/>
      <c r="AC56" s="63"/>
      <c r="AD56" s="63"/>
      <c r="AE56" s="63"/>
      <c r="AF56" s="63"/>
      <c r="AG56" s="63"/>
      <c r="AH56" s="63"/>
      <c r="AI56" s="63"/>
      <c r="AJ56" s="63"/>
      <c r="AK56" s="63"/>
      <c r="AL56" s="63"/>
      <c r="AM56" s="63"/>
      <c r="AN56" s="63"/>
      <c r="AO56" s="63"/>
      <c r="AP56" s="63"/>
      <c r="AQ56" s="63"/>
      <c r="AR56" s="63"/>
      <c r="AS56" s="63"/>
      <c r="AT56" s="63"/>
      <c r="AU56" s="63"/>
      <c r="AV56" s="63"/>
      <c r="AW56" s="63"/>
      <c r="AX56" s="63"/>
      <c r="AY56" s="63"/>
      <c r="AZ56" s="63"/>
      <c r="BA56" s="63"/>
      <c r="BB56" s="63"/>
      <c r="BC56" s="63"/>
      <c r="BD56" s="63"/>
      <c r="BE56" s="63"/>
      <c r="BF56" s="63"/>
      <c r="BG56" s="63"/>
      <c r="BH56" s="63"/>
      <c r="BI56" s="63"/>
      <c r="BJ56" s="63"/>
      <c r="BK56" s="63"/>
      <c r="BL56" s="63"/>
      <c r="BM56" s="63"/>
      <c r="BN56" s="63"/>
      <c r="BO56" s="63"/>
      <c r="BP56" s="63"/>
      <c r="BQ56" s="63"/>
      <c r="BR56" s="63"/>
      <c r="BS56" s="63"/>
      <c r="BT56" s="63"/>
      <c r="BU56" s="63"/>
      <c r="BV56" s="63"/>
      <c r="BW56" s="63"/>
      <c r="BX56" s="63"/>
      <c r="BY56" s="63"/>
      <c r="BZ56" s="63"/>
      <c r="CA56" s="63"/>
    </row>
    <row r="57" spans="1:79" s="47" customFormat="1" ht="409.5" customHeight="1">
      <c r="A57" s="60" t="s">
        <v>294</v>
      </c>
      <c r="B57" s="60" t="s">
        <v>295</v>
      </c>
      <c r="C57" s="61" t="s">
        <v>296</v>
      </c>
      <c r="D57" s="60" t="s">
        <v>297</v>
      </c>
      <c r="E57" s="61" t="s">
        <v>550</v>
      </c>
      <c r="F57" s="60" t="s">
        <v>558</v>
      </c>
      <c r="G57" s="61" t="s">
        <v>559</v>
      </c>
      <c r="H57" s="62" t="s">
        <v>15</v>
      </c>
      <c r="I57" s="61" t="str">
        <f>IF(ISBLANK(H57),"",VLOOKUP(H57,[3]Útmutató!$B$9:$C$12,2,FALSE))</f>
        <v>examination</v>
      </c>
      <c r="J57" s="60" t="s">
        <v>299</v>
      </c>
      <c r="K57" s="61" t="s">
        <v>300</v>
      </c>
      <c r="L57" s="60" t="s">
        <v>301</v>
      </c>
      <c r="M57" s="64"/>
      <c r="N57" s="64"/>
      <c r="O57" s="64"/>
      <c r="P57" s="64"/>
      <c r="Q57" s="64"/>
      <c r="R57" s="64"/>
      <c r="S57" s="64"/>
      <c r="T57" s="64"/>
      <c r="U57" s="64"/>
      <c r="V57" s="64"/>
      <c r="W57" s="64"/>
      <c r="X57" s="64"/>
      <c r="Y57" s="64"/>
      <c r="Z57" s="64"/>
      <c r="AA57" s="64"/>
      <c r="AB57" s="64"/>
      <c r="AC57" s="64"/>
      <c r="AD57" s="64"/>
      <c r="AE57" s="64"/>
      <c r="AF57" s="64"/>
      <c r="AG57" s="64"/>
      <c r="AH57" s="64"/>
      <c r="AI57" s="64"/>
      <c r="AJ57" s="64"/>
      <c r="AK57" s="64"/>
      <c r="AL57" s="64"/>
      <c r="AM57" s="64"/>
      <c r="AN57" s="64"/>
      <c r="AO57" s="64"/>
      <c r="AP57" s="64"/>
      <c r="AQ57" s="64"/>
      <c r="AR57" s="64"/>
      <c r="AS57" s="64"/>
      <c r="AT57" s="64"/>
      <c r="AU57" s="64"/>
      <c r="AV57" s="64"/>
      <c r="AW57" s="64"/>
      <c r="AX57" s="64"/>
      <c r="AY57" s="64"/>
      <c r="AZ57" s="64"/>
      <c r="BA57" s="64"/>
      <c r="BB57" s="64"/>
      <c r="BC57" s="64"/>
      <c r="BD57" s="64"/>
      <c r="BE57" s="64"/>
      <c r="BF57" s="64"/>
      <c r="BG57" s="64"/>
      <c r="BH57" s="64"/>
      <c r="BI57" s="64"/>
      <c r="BJ57" s="64"/>
      <c r="BK57" s="64"/>
      <c r="BL57" s="64"/>
      <c r="BM57" s="64"/>
      <c r="BN57" s="64"/>
      <c r="BO57" s="64"/>
      <c r="BP57" s="64"/>
      <c r="BQ57" s="64"/>
      <c r="BR57" s="64"/>
      <c r="BS57" s="64"/>
      <c r="BT57" s="64"/>
      <c r="BU57" s="64"/>
      <c r="BV57" s="64"/>
      <c r="BW57" s="64"/>
      <c r="BX57" s="64"/>
      <c r="BY57" s="64"/>
      <c r="BZ57" s="64"/>
      <c r="CA57" s="64"/>
    </row>
    <row r="58" spans="1:79" s="48" customFormat="1" ht="256.5">
      <c r="A58" s="60" t="s">
        <v>87</v>
      </c>
      <c r="B58" s="60" t="s">
        <v>222</v>
      </c>
      <c r="C58" s="61" t="s">
        <v>223</v>
      </c>
      <c r="D58" s="60" t="s">
        <v>224</v>
      </c>
      <c r="E58" s="61" t="s">
        <v>551</v>
      </c>
      <c r="F58" s="60" t="s">
        <v>565</v>
      </c>
      <c r="G58" s="61" t="s">
        <v>566</v>
      </c>
      <c r="H58" s="62" t="s">
        <v>16</v>
      </c>
      <c r="I58" s="61" t="str">
        <f>IF(ISBLANK(H58),"",VLOOKUP(H58,[20]Útmutató!$B$9:$C$12,2,FALSE))</f>
        <v>term grade</v>
      </c>
      <c r="J58" s="60" t="s">
        <v>225</v>
      </c>
      <c r="K58" s="61" t="s">
        <v>552</v>
      </c>
      <c r="L58" s="60" t="s">
        <v>470</v>
      </c>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c r="BG58" s="65"/>
      <c r="BH58" s="65"/>
      <c r="BI58" s="65"/>
      <c r="BJ58" s="65"/>
      <c r="BK58" s="65"/>
      <c r="BL58" s="65"/>
      <c r="BM58" s="65"/>
      <c r="BN58" s="65"/>
      <c r="BO58" s="65"/>
      <c r="BP58" s="65"/>
      <c r="BQ58" s="65"/>
      <c r="BR58" s="65"/>
      <c r="BS58" s="65"/>
      <c r="BT58" s="65"/>
      <c r="BU58" s="65"/>
      <c r="BV58" s="65"/>
      <c r="BW58" s="65"/>
      <c r="BX58" s="65"/>
      <c r="BY58" s="65"/>
      <c r="BZ58" s="65"/>
      <c r="CA58" s="65"/>
    </row>
    <row r="59" spans="1:79" s="47" customFormat="1" ht="399">
      <c r="A59" s="60" t="s">
        <v>88</v>
      </c>
      <c r="B59" s="60" t="s">
        <v>302</v>
      </c>
      <c r="C59" s="61" t="s">
        <v>303</v>
      </c>
      <c r="D59" s="60" t="s">
        <v>304</v>
      </c>
      <c r="E59" s="61" t="s">
        <v>305</v>
      </c>
      <c r="F59" s="60" t="s">
        <v>563</v>
      </c>
      <c r="G59" s="61" t="s">
        <v>564</v>
      </c>
      <c r="H59" s="62" t="s">
        <v>16</v>
      </c>
      <c r="I59" s="61" t="str">
        <f>IF(ISBLANK(H59),"",VLOOKUP(H59,[3]Útmutató!$B$9:$C$12,2,FALSE))</f>
        <v>term grade</v>
      </c>
      <c r="J59" s="60" t="s">
        <v>306</v>
      </c>
      <c r="K59" s="61" t="s">
        <v>307</v>
      </c>
      <c r="L59" s="60" t="s">
        <v>308</v>
      </c>
      <c r="M59" s="64"/>
      <c r="N59" s="64"/>
      <c r="O59" s="64"/>
      <c r="P59" s="64"/>
      <c r="Q59" s="64"/>
      <c r="R59" s="64"/>
      <c r="S59" s="64"/>
      <c r="T59" s="64"/>
      <c r="U59" s="64"/>
      <c r="V59" s="64"/>
      <c r="W59" s="64"/>
      <c r="X59" s="64"/>
      <c r="Y59" s="64"/>
      <c r="Z59" s="64"/>
      <c r="AA59" s="64"/>
      <c r="AB59" s="64"/>
      <c r="AC59" s="64"/>
      <c r="AD59" s="64"/>
      <c r="AE59" s="64"/>
      <c r="AF59" s="64"/>
      <c r="AG59" s="64"/>
      <c r="AH59" s="64"/>
      <c r="AI59" s="64"/>
      <c r="AJ59" s="64"/>
      <c r="AK59" s="64"/>
      <c r="AL59" s="64"/>
      <c r="AM59" s="64"/>
      <c r="AN59" s="64"/>
      <c r="AO59" s="64"/>
      <c r="AP59" s="64"/>
      <c r="AQ59" s="64"/>
      <c r="AR59" s="64"/>
      <c r="AS59" s="64"/>
      <c r="AT59" s="64"/>
      <c r="AU59" s="64"/>
      <c r="AV59" s="64"/>
      <c r="AW59" s="64"/>
      <c r="AX59" s="64"/>
      <c r="AY59" s="64"/>
      <c r="AZ59" s="64"/>
      <c r="BA59" s="64"/>
      <c r="BB59" s="64"/>
      <c r="BC59" s="64"/>
      <c r="BD59" s="64"/>
      <c r="BE59" s="64"/>
      <c r="BF59" s="64"/>
      <c r="BG59" s="64"/>
      <c r="BH59" s="64"/>
      <c r="BI59" s="64"/>
      <c r="BJ59" s="64"/>
      <c r="BK59" s="64"/>
      <c r="BL59" s="64"/>
      <c r="BM59" s="64"/>
      <c r="BN59" s="64"/>
      <c r="BO59" s="64"/>
      <c r="BP59" s="64"/>
      <c r="BQ59" s="64"/>
      <c r="BR59" s="64"/>
      <c r="BS59" s="64"/>
      <c r="BT59" s="64"/>
      <c r="BU59" s="64"/>
      <c r="BV59" s="64"/>
      <c r="BW59" s="64"/>
      <c r="BX59" s="64"/>
      <c r="BY59" s="64"/>
      <c r="BZ59" s="64"/>
      <c r="CA59" s="64"/>
    </row>
    <row r="60" spans="1:79" s="44" customFormat="1" ht="327.75">
      <c r="A60" s="60" t="s">
        <v>89</v>
      </c>
      <c r="B60" s="60" t="s">
        <v>395</v>
      </c>
      <c r="C60" s="61" t="s">
        <v>208</v>
      </c>
      <c r="D60" s="60" t="s">
        <v>209</v>
      </c>
      <c r="E60" s="61" t="s">
        <v>210</v>
      </c>
      <c r="F60" s="60" t="s">
        <v>562</v>
      </c>
      <c r="G60" s="61" t="s">
        <v>396</v>
      </c>
      <c r="H60" s="62" t="s">
        <v>16</v>
      </c>
      <c r="I60" s="61" t="str">
        <f>IF(ISBLANK(H60),"",VLOOKUP(H60,[1]Útmutató!$B$9:$C$12,2,FALSE))</f>
        <v>term grade</v>
      </c>
      <c r="J60" s="60" t="s">
        <v>432</v>
      </c>
      <c r="K60" s="61" t="s">
        <v>433</v>
      </c>
      <c r="L60" s="60" t="s">
        <v>397</v>
      </c>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3"/>
      <c r="BK60" s="63"/>
      <c r="BL60" s="63"/>
      <c r="BM60" s="63"/>
      <c r="BN60" s="63"/>
      <c r="BO60" s="63"/>
      <c r="BP60" s="63"/>
      <c r="BQ60" s="63"/>
      <c r="BR60" s="63"/>
      <c r="BS60" s="63"/>
      <c r="BT60" s="63"/>
      <c r="BU60" s="63"/>
      <c r="BV60" s="63"/>
      <c r="BW60" s="63"/>
      <c r="BX60" s="63"/>
      <c r="BY60" s="63"/>
      <c r="BZ60" s="63"/>
      <c r="CA60" s="63"/>
    </row>
    <row r="61" spans="1:79" s="44" customFormat="1" ht="299.25">
      <c r="A61" s="60" t="s">
        <v>90</v>
      </c>
      <c r="B61" s="60" t="s">
        <v>211</v>
      </c>
      <c r="C61" s="61" t="s">
        <v>212</v>
      </c>
      <c r="D61" s="60" t="s">
        <v>213</v>
      </c>
      <c r="E61" s="61" t="s">
        <v>214</v>
      </c>
      <c r="F61" s="60" t="s">
        <v>458</v>
      </c>
      <c r="G61" s="61" t="s">
        <v>466</v>
      </c>
      <c r="H61" s="62" t="s">
        <v>16</v>
      </c>
      <c r="I61" s="61" t="str">
        <f>IF(ISBLANK(H61),"",VLOOKUP(H61,[1]Útmutató!$B$9:$C$12,2,FALSE))</f>
        <v>term grade</v>
      </c>
      <c r="J61" s="60" t="s">
        <v>215</v>
      </c>
      <c r="K61" s="61" t="s">
        <v>216</v>
      </c>
      <c r="L61" s="60" t="s">
        <v>450</v>
      </c>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3"/>
      <c r="BK61" s="63"/>
      <c r="BL61" s="63"/>
      <c r="BM61" s="63"/>
      <c r="BN61" s="63"/>
      <c r="BO61" s="63"/>
      <c r="BP61" s="63"/>
      <c r="BQ61" s="63"/>
      <c r="BR61" s="63"/>
      <c r="BS61" s="63"/>
      <c r="BT61" s="63"/>
      <c r="BU61" s="63"/>
      <c r="BV61" s="63"/>
      <c r="BW61" s="63"/>
      <c r="BX61" s="63"/>
      <c r="BY61" s="63"/>
      <c r="BZ61" s="63"/>
      <c r="CA61" s="63"/>
    </row>
    <row r="62" spans="1:79" s="47" customFormat="1" ht="384.75">
      <c r="A62" s="60" t="s">
        <v>266</v>
      </c>
      <c r="B62" s="60" t="s">
        <v>237</v>
      </c>
      <c r="C62" s="61" t="s">
        <v>234</v>
      </c>
      <c r="D62" s="60" t="s">
        <v>235</v>
      </c>
      <c r="E62" s="61" t="s">
        <v>553</v>
      </c>
      <c r="F62" s="60" t="s">
        <v>236</v>
      </c>
      <c r="G62" s="61" t="s">
        <v>554</v>
      </c>
      <c r="H62" s="62" t="s">
        <v>16</v>
      </c>
      <c r="I62" s="61" t="str">
        <f>IF(ISBLANK(H62),"",VLOOKUP(H62,[21]Útmutató!$B$9:$C$12,2,FALSE))</f>
        <v>term grade</v>
      </c>
      <c r="J62" s="60" t="s">
        <v>432</v>
      </c>
      <c r="K62" s="61" t="s">
        <v>433</v>
      </c>
      <c r="L62" s="60" t="s">
        <v>451</v>
      </c>
      <c r="M62" s="64"/>
      <c r="N62" s="64"/>
      <c r="O62" s="64"/>
      <c r="P62" s="64"/>
      <c r="Q62" s="64"/>
      <c r="R62" s="64"/>
      <c r="S62" s="64"/>
      <c r="T62" s="64"/>
      <c r="U62" s="64"/>
      <c r="V62" s="64"/>
      <c r="W62" s="64"/>
      <c r="X62" s="64"/>
      <c r="Y62" s="64"/>
      <c r="Z62" s="64"/>
      <c r="AA62" s="64"/>
      <c r="AB62" s="64"/>
      <c r="AC62" s="64"/>
      <c r="AD62" s="64"/>
      <c r="AE62" s="64"/>
      <c r="AF62" s="64"/>
      <c r="AG62" s="64"/>
      <c r="AH62" s="64"/>
      <c r="AI62" s="64"/>
      <c r="AJ62" s="64"/>
      <c r="AK62" s="64"/>
      <c r="AL62" s="64"/>
      <c r="AM62" s="64"/>
      <c r="AN62" s="64"/>
      <c r="AO62" s="64"/>
      <c r="AP62" s="64"/>
      <c r="AQ62" s="64"/>
      <c r="AR62" s="64"/>
      <c r="AS62" s="64"/>
      <c r="AT62" s="64"/>
      <c r="AU62" s="64"/>
      <c r="AV62" s="64"/>
      <c r="AW62" s="64"/>
      <c r="AX62" s="64"/>
      <c r="AY62" s="64"/>
      <c r="AZ62" s="64"/>
      <c r="BA62" s="64"/>
      <c r="BB62" s="64"/>
      <c r="BC62" s="64"/>
      <c r="BD62" s="64"/>
      <c r="BE62" s="64"/>
      <c r="BF62" s="64"/>
      <c r="BG62" s="64"/>
      <c r="BH62" s="64"/>
      <c r="BI62" s="64"/>
      <c r="BJ62" s="64"/>
      <c r="BK62" s="64"/>
      <c r="BL62" s="64"/>
      <c r="BM62" s="64"/>
      <c r="BN62" s="64"/>
      <c r="BO62" s="64"/>
      <c r="BP62" s="64"/>
      <c r="BQ62" s="64"/>
      <c r="BR62" s="64"/>
      <c r="BS62" s="64"/>
      <c r="BT62" s="64"/>
      <c r="BU62" s="64"/>
      <c r="BV62" s="64"/>
      <c r="BW62" s="64"/>
      <c r="BX62" s="64"/>
      <c r="BY62" s="64"/>
      <c r="BZ62" s="64"/>
      <c r="CA62" s="64"/>
    </row>
    <row r="63" spans="1:79" s="48" customFormat="1" ht="256.5">
      <c r="A63" s="60" t="s">
        <v>398</v>
      </c>
      <c r="B63" s="60" t="s">
        <v>429</v>
      </c>
      <c r="C63" s="61" t="s">
        <v>230</v>
      </c>
      <c r="D63" s="60" t="s">
        <v>98</v>
      </c>
      <c r="E63" s="61" t="s">
        <v>555</v>
      </c>
      <c r="F63" s="60" t="s">
        <v>560</v>
      </c>
      <c r="G63" s="61" t="s">
        <v>561</v>
      </c>
      <c r="H63" s="62" t="s">
        <v>16</v>
      </c>
      <c r="I63" s="61" t="str">
        <f>IF(ISBLANK(H63),"",VLOOKUP(H63,[20]Útmutató!$B$9:$C$12,2,FALSE))</f>
        <v>term grade</v>
      </c>
      <c r="J63" s="60" t="s">
        <v>99</v>
      </c>
      <c r="K63" s="61" t="s">
        <v>113</v>
      </c>
      <c r="L63" s="60" t="s">
        <v>473</v>
      </c>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c r="BG63" s="65"/>
      <c r="BH63" s="65"/>
      <c r="BI63" s="65"/>
      <c r="BJ63" s="65"/>
      <c r="BK63" s="65"/>
      <c r="BL63" s="65"/>
      <c r="BM63" s="65"/>
      <c r="BN63" s="65"/>
      <c r="BO63" s="65"/>
      <c r="BP63" s="65"/>
      <c r="BQ63" s="65"/>
      <c r="BR63" s="65"/>
      <c r="BS63" s="65"/>
      <c r="BT63" s="65"/>
      <c r="BU63" s="65"/>
      <c r="BV63" s="65"/>
      <c r="BW63" s="65"/>
      <c r="BX63" s="65"/>
      <c r="BY63" s="65"/>
      <c r="BZ63" s="65"/>
      <c r="CA63" s="65"/>
    </row>
    <row r="64" spans="1:79" s="47" customFormat="1" ht="313.5">
      <c r="A64" s="60" t="s">
        <v>91</v>
      </c>
      <c r="B64" s="60" t="s">
        <v>430</v>
      </c>
      <c r="C64" s="61" t="s">
        <v>309</v>
      </c>
      <c r="D64" s="60" t="s">
        <v>310</v>
      </c>
      <c r="E64" s="61" t="s">
        <v>298</v>
      </c>
      <c r="F64" s="60" t="s">
        <v>311</v>
      </c>
      <c r="G64" s="61" t="s">
        <v>556</v>
      </c>
      <c r="H64" s="62" t="s">
        <v>15</v>
      </c>
      <c r="I64" s="61" t="str">
        <f>IF(ISBLANK(H64),"",VLOOKUP(H64,[3]Útmutató!$B$9:$C$12,2,FALSE))</f>
        <v>examination</v>
      </c>
      <c r="J64" s="60" t="s">
        <v>312</v>
      </c>
      <c r="K64" s="61" t="s">
        <v>300</v>
      </c>
      <c r="L64" s="60" t="s">
        <v>313</v>
      </c>
      <c r="M64" s="64"/>
      <c r="N64" s="64"/>
      <c r="O64" s="64"/>
      <c r="P64" s="64"/>
      <c r="Q64" s="64"/>
      <c r="R64" s="64"/>
      <c r="S64" s="64"/>
      <c r="T64" s="64"/>
      <c r="U64" s="64"/>
      <c r="V64" s="64"/>
      <c r="W64" s="64"/>
      <c r="X64" s="64"/>
      <c r="Y64" s="64"/>
      <c r="Z64" s="64"/>
      <c r="AA64" s="64"/>
      <c r="AB64" s="64"/>
      <c r="AC64" s="64"/>
      <c r="AD64" s="64"/>
      <c r="AE64" s="64"/>
      <c r="AF64" s="64"/>
      <c r="AG64" s="64"/>
      <c r="AH64" s="64"/>
      <c r="AI64" s="64"/>
      <c r="AJ64" s="64"/>
      <c r="AK64" s="64"/>
      <c r="AL64" s="64"/>
      <c r="AM64" s="64"/>
      <c r="AN64" s="64"/>
      <c r="AO64" s="64"/>
      <c r="AP64" s="64"/>
      <c r="AQ64" s="64"/>
      <c r="AR64" s="64"/>
      <c r="AS64" s="64"/>
      <c r="AT64" s="64"/>
      <c r="AU64" s="64"/>
      <c r="AV64" s="64"/>
      <c r="AW64" s="64"/>
      <c r="AX64" s="64"/>
      <c r="AY64" s="64"/>
      <c r="AZ64" s="64"/>
      <c r="BA64" s="64"/>
      <c r="BB64" s="64"/>
      <c r="BC64" s="64"/>
      <c r="BD64" s="64"/>
      <c r="BE64" s="64"/>
      <c r="BF64" s="64"/>
      <c r="BG64" s="64"/>
      <c r="BH64" s="64"/>
      <c r="BI64" s="64"/>
      <c r="BJ64" s="64"/>
      <c r="BK64" s="64"/>
      <c r="BL64" s="64"/>
      <c r="BM64" s="64"/>
      <c r="BN64" s="64"/>
      <c r="BO64" s="64"/>
      <c r="BP64" s="64"/>
      <c r="BQ64" s="64"/>
      <c r="BR64" s="64"/>
      <c r="BS64" s="64"/>
      <c r="BT64" s="64"/>
      <c r="BU64" s="64"/>
      <c r="BV64" s="64"/>
      <c r="BW64" s="64"/>
      <c r="BX64" s="64"/>
      <c r="BY64" s="64"/>
      <c r="BZ64" s="64"/>
      <c r="CA64" s="64"/>
    </row>
    <row r="65" spans="1:12" ht="33.75" customHeight="1">
      <c r="A65" s="40"/>
      <c r="B65" s="33"/>
      <c r="C65" s="37"/>
      <c r="D65" s="40"/>
      <c r="E65" s="43"/>
      <c r="F65" s="19"/>
      <c r="G65" s="19"/>
      <c r="H65" s="33"/>
      <c r="I65" s="35"/>
      <c r="J65" s="33"/>
      <c r="K65" s="33"/>
      <c r="L65" s="19"/>
    </row>
    <row r="66" spans="1:12" ht="33.75" customHeight="1">
      <c r="A66" s="40"/>
      <c r="B66" s="33"/>
      <c r="C66" s="37"/>
      <c r="D66" s="40"/>
      <c r="E66" s="43"/>
      <c r="F66" s="19"/>
      <c r="G66" s="19"/>
      <c r="H66" s="33"/>
      <c r="I66" s="35"/>
      <c r="J66" s="33"/>
      <c r="K66" s="33"/>
      <c r="L66" s="19"/>
    </row>
    <row r="67" spans="1:12" ht="33.75" customHeight="1">
      <c r="A67" s="40"/>
      <c r="B67" s="33"/>
      <c r="C67" s="37"/>
      <c r="D67" s="40"/>
      <c r="E67" s="43"/>
      <c r="F67" s="19"/>
      <c r="G67" s="19"/>
      <c r="H67" s="33"/>
      <c r="I67" s="35"/>
      <c r="J67" s="33"/>
      <c r="K67" s="33"/>
      <c r="L67" s="19"/>
    </row>
    <row r="68" spans="1:12" ht="33.75" customHeight="1">
      <c r="A68" s="40"/>
      <c r="B68" s="33"/>
      <c r="C68" s="37"/>
      <c r="D68" s="40"/>
      <c r="E68" s="43"/>
      <c r="F68" s="19"/>
      <c r="G68" s="19"/>
      <c r="H68" s="33"/>
      <c r="I68" s="35"/>
      <c r="J68" s="33"/>
      <c r="K68" s="33"/>
      <c r="L68" s="19"/>
    </row>
    <row r="69" spans="1:12" ht="33.75" customHeight="1">
      <c r="A69" s="40"/>
      <c r="B69" s="33"/>
      <c r="C69" s="37"/>
      <c r="D69" s="40"/>
      <c r="E69" s="43"/>
      <c r="F69" s="19"/>
      <c r="G69" s="19"/>
      <c r="H69" s="33"/>
      <c r="I69" s="35"/>
      <c r="J69" s="33"/>
      <c r="K69" s="33"/>
      <c r="L69" s="19"/>
    </row>
    <row r="70" spans="1:12" ht="33.75" customHeight="1">
      <c r="A70" s="40"/>
      <c r="B70" s="33"/>
      <c r="C70" s="37"/>
      <c r="D70" s="40"/>
      <c r="E70" s="31"/>
      <c r="F70" s="19"/>
      <c r="G70" s="19"/>
      <c r="H70" s="33"/>
      <c r="I70" s="35"/>
      <c r="J70" s="33"/>
      <c r="K70" s="33"/>
      <c r="L70" s="19"/>
    </row>
    <row r="71" spans="1:12" ht="33.75" customHeight="1">
      <c r="A71" s="40"/>
      <c r="B71" s="33"/>
      <c r="C71" s="37"/>
      <c r="D71" s="40"/>
      <c r="E71" s="31"/>
      <c r="F71" s="19"/>
      <c r="G71" s="19"/>
      <c r="H71" s="33"/>
      <c r="I71" s="35"/>
      <c r="J71" s="33"/>
      <c r="K71" s="33"/>
      <c r="L71" s="19"/>
    </row>
    <row r="72" spans="1:12" ht="33.75" customHeight="1">
      <c r="A72" s="40"/>
      <c r="B72" s="33"/>
      <c r="C72" s="37"/>
      <c r="D72" s="40"/>
      <c r="E72" s="19"/>
      <c r="F72" s="19"/>
      <c r="G72" s="19"/>
      <c r="H72" s="33"/>
      <c r="I72" s="35"/>
      <c r="J72" s="33"/>
      <c r="K72" s="33"/>
      <c r="L72" s="19"/>
    </row>
    <row r="73" spans="1:12" ht="33.75" customHeight="1">
      <c r="A73" s="40"/>
      <c r="B73" s="33"/>
      <c r="C73" s="37"/>
      <c r="D73" s="40"/>
      <c r="E73" s="19"/>
      <c r="F73" s="19"/>
      <c r="G73" s="19"/>
      <c r="H73" s="33"/>
      <c r="I73" s="35"/>
      <c r="J73" s="33"/>
      <c r="K73" s="33"/>
      <c r="L73" s="19"/>
    </row>
    <row r="74" spans="1:12" ht="33.75" customHeight="1">
      <c r="A74" s="40"/>
      <c r="B74" s="33"/>
      <c r="C74" s="37"/>
      <c r="D74" s="40"/>
      <c r="E74" s="19"/>
      <c r="F74" s="19"/>
      <c r="G74" s="19"/>
      <c r="H74" s="33"/>
      <c r="I74" s="35"/>
      <c r="J74" s="33"/>
      <c r="K74" s="33"/>
      <c r="L74" s="19"/>
    </row>
    <row r="75" spans="1:12" ht="33.75" customHeight="1">
      <c r="A75" s="40"/>
      <c r="B75" s="33"/>
      <c r="C75" s="37"/>
      <c r="D75" s="40"/>
      <c r="E75" s="19"/>
      <c r="F75" s="19"/>
      <c r="G75" s="19"/>
      <c r="H75" s="33"/>
      <c r="I75" s="35"/>
      <c r="J75" s="33"/>
      <c r="K75" s="33"/>
      <c r="L75" s="19"/>
    </row>
    <row r="76" spans="1:12" ht="33.75" customHeight="1">
      <c r="A76" s="40"/>
      <c r="B76" s="33"/>
      <c r="C76" s="37"/>
      <c r="D76" s="40"/>
      <c r="E76" s="19"/>
      <c r="F76" s="19"/>
      <c r="G76" s="19"/>
      <c r="H76" s="33"/>
      <c r="I76" s="35"/>
      <c r="J76" s="33"/>
      <c r="K76" s="33"/>
      <c r="L76" s="19"/>
    </row>
    <row r="77" spans="1:12" ht="33.75" customHeight="1">
      <c r="A77" s="40"/>
      <c r="B77" s="33"/>
      <c r="C77" s="37"/>
      <c r="D77" s="40"/>
      <c r="E77" s="19"/>
      <c r="F77" s="19"/>
      <c r="G77" s="19"/>
      <c r="H77" s="33"/>
      <c r="I77" s="35"/>
      <c r="J77" s="33"/>
      <c r="K77" s="33"/>
      <c r="L77" s="19"/>
    </row>
    <row r="78" spans="1:12" ht="33.75" customHeight="1">
      <c r="A78" s="40"/>
      <c r="B78" s="33"/>
      <c r="C78" s="37"/>
      <c r="D78" s="40"/>
      <c r="E78" s="19"/>
      <c r="F78" s="19"/>
      <c r="G78" s="19"/>
      <c r="H78" s="33"/>
      <c r="I78" s="35"/>
      <c r="J78" s="33"/>
      <c r="K78" s="33"/>
      <c r="L78" s="19"/>
    </row>
    <row r="79" spans="1:12" ht="33.75" customHeight="1">
      <c r="A79" s="40"/>
      <c r="B79" s="33"/>
      <c r="C79" s="37"/>
      <c r="D79" s="40"/>
      <c r="E79" s="19"/>
      <c r="F79" s="19"/>
      <c r="G79" s="19"/>
      <c r="H79" s="33"/>
      <c r="I79" s="35"/>
      <c r="J79" s="33"/>
      <c r="K79" s="33"/>
      <c r="L79" s="19"/>
    </row>
    <row r="80" spans="1:12" ht="33.75" customHeight="1">
      <c r="A80" s="40"/>
      <c r="B80" s="33"/>
      <c r="C80" s="37"/>
      <c r="D80" s="40"/>
      <c r="E80" s="19"/>
      <c r="F80" s="19"/>
      <c r="G80" s="19"/>
      <c r="H80" s="33"/>
      <c r="I80" s="35"/>
      <c r="J80" s="33"/>
      <c r="K80" s="33"/>
      <c r="L80" s="19"/>
    </row>
    <row r="81" spans="1:12" ht="33.75" customHeight="1">
      <c r="A81" s="40"/>
      <c r="B81" s="33"/>
      <c r="C81" s="37"/>
      <c r="D81" s="40"/>
      <c r="E81" s="19"/>
      <c r="F81" s="19"/>
      <c r="G81" s="19"/>
      <c r="H81" s="33"/>
      <c r="I81" s="35"/>
      <c r="J81" s="33"/>
      <c r="K81" s="33"/>
      <c r="L81" s="19"/>
    </row>
    <row r="82" spans="1:12" ht="33.75" customHeight="1">
      <c r="A82" s="40"/>
      <c r="B82" s="33"/>
      <c r="C82" s="37"/>
      <c r="D82" s="40"/>
      <c r="E82" s="19"/>
      <c r="F82" s="19"/>
      <c r="G82" s="19"/>
      <c r="H82" s="33"/>
      <c r="I82" s="35"/>
      <c r="J82" s="33"/>
      <c r="K82" s="33"/>
      <c r="L82" s="19"/>
    </row>
    <row r="83" spans="1:12" ht="33.75" customHeight="1">
      <c r="A83" s="40"/>
      <c r="B83" s="33"/>
      <c r="C83" s="37"/>
      <c r="D83" s="40"/>
      <c r="E83" s="19"/>
      <c r="F83" s="19"/>
      <c r="G83" s="19"/>
      <c r="H83" s="33"/>
      <c r="I83" s="35"/>
      <c r="J83" s="33"/>
      <c r="K83" s="33"/>
      <c r="L83" s="19"/>
    </row>
    <row r="84" spans="1:12" ht="33.75" customHeight="1">
      <c r="A84" s="40"/>
      <c r="B84" s="33"/>
      <c r="C84" s="33"/>
      <c r="D84" s="40"/>
      <c r="E84" s="19"/>
      <c r="F84" s="19"/>
      <c r="G84" s="19"/>
      <c r="H84" s="33"/>
      <c r="I84" s="35"/>
      <c r="J84" s="33"/>
      <c r="K84" s="33"/>
      <c r="L84" s="19"/>
    </row>
    <row r="85" spans="1:12" ht="33.75" customHeight="1">
      <c r="A85" s="40"/>
      <c r="B85" s="33"/>
      <c r="C85" s="33"/>
      <c r="D85" s="40"/>
      <c r="E85" s="19"/>
      <c r="F85" s="19"/>
      <c r="G85" s="19"/>
      <c r="H85" s="33"/>
      <c r="I85" s="35"/>
      <c r="J85" s="33"/>
      <c r="K85" s="33"/>
      <c r="L85" s="19"/>
    </row>
    <row r="86" spans="1:12" ht="33.75" customHeight="1">
      <c r="A86" s="41"/>
      <c r="B86" s="34"/>
      <c r="C86" s="34"/>
      <c r="D86" s="41"/>
      <c r="E86" s="6"/>
      <c r="F86" s="6"/>
      <c r="G86" s="6"/>
      <c r="H86" s="34"/>
      <c r="I86" s="36"/>
      <c r="J86" s="34"/>
      <c r="K86" s="34"/>
      <c r="L86" s="6"/>
    </row>
    <row r="87" spans="1:12" ht="33.75" customHeight="1">
      <c r="A87" s="41"/>
      <c r="B87" s="34"/>
      <c r="C87" s="34"/>
      <c r="D87" s="41"/>
      <c r="E87" s="6"/>
      <c r="F87" s="6"/>
      <c r="G87" s="6"/>
      <c r="H87" s="34"/>
      <c r="I87" s="36"/>
      <c r="J87" s="34"/>
      <c r="K87" s="34"/>
      <c r="L87" s="6"/>
    </row>
    <row r="88" spans="1:12" ht="33.75" customHeight="1">
      <c r="A88" s="41"/>
      <c r="B88" s="34"/>
      <c r="C88" s="34"/>
      <c r="D88" s="41"/>
      <c r="E88" s="6"/>
      <c r="F88" s="6"/>
      <c r="G88" s="6"/>
      <c r="H88" s="34"/>
      <c r="I88" s="36"/>
      <c r="J88" s="34"/>
      <c r="K88" s="34"/>
      <c r="L88" s="6"/>
    </row>
    <row r="89" spans="1:12" ht="33.75" customHeight="1">
      <c r="A89" s="41"/>
      <c r="B89" s="34"/>
      <c r="C89" s="34"/>
      <c r="D89" s="41"/>
      <c r="E89" s="6"/>
      <c r="F89" s="6"/>
      <c r="G89" s="6"/>
      <c r="H89" s="34"/>
      <c r="I89" s="36"/>
      <c r="J89" s="34"/>
      <c r="K89" s="34"/>
      <c r="L89" s="6"/>
    </row>
    <row r="90" spans="1:12" ht="33.75" customHeight="1">
      <c r="A90" s="41"/>
      <c r="B90" s="34"/>
      <c r="C90" s="34"/>
      <c r="D90" s="41"/>
      <c r="E90" s="6"/>
      <c r="F90" s="6"/>
      <c r="G90" s="6"/>
      <c r="H90" s="34"/>
      <c r="I90" s="36"/>
      <c r="J90" s="34"/>
      <c r="K90" s="34"/>
      <c r="L90" s="6"/>
    </row>
    <row r="91" spans="1:12" ht="33.75" customHeight="1">
      <c r="A91" s="41"/>
      <c r="B91" s="34"/>
      <c r="C91" s="34"/>
      <c r="D91" s="41"/>
      <c r="E91" s="6"/>
      <c r="F91" s="6"/>
      <c r="G91" s="6"/>
      <c r="H91" s="34"/>
      <c r="I91" s="36"/>
      <c r="J91" s="34"/>
      <c r="K91" s="34"/>
      <c r="L91" s="6"/>
    </row>
    <row r="92" spans="1:12" ht="33.75" customHeight="1">
      <c r="A92" s="41"/>
      <c r="B92" s="34"/>
      <c r="C92" s="34"/>
      <c r="D92" s="41"/>
      <c r="E92" s="6"/>
      <c r="F92" s="6"/>
      <c r="G92" s="6"/>
      <c r="H92" s="34"/>
      <c r="I92" s="36"/>
      <c r="J92" s="34"/>
      <c r="K92" s="34"/>
      <c r="L92" s="6"/>
    </row>
    <row r="93" spans="1:12" ht="33.75" customHeight="1">
      <c r="A93" s="41"/>
      <c r="B93" s="34"/>
      <c r="C93" s="34"/>
      <c r="D93" s="41"/>
      <c r="E93" s="6"/>
      <c r="F93" s="6"/>
      <c r="G93" s="6"/>
      <c r="H93" s="34"/>
      <c r="I93" s="36"/>
      <c r="J93" s="34"/>
      <c r="K93" s="34"/>
      <c r="L93" s="6"/>
    </row>
    <row r="94" spans="1:12" ht="33.75" customHeight="1">
      <c r="A94" s="41"/>
      <c r="B94" s="34"/>
      <c r="C94" s="34"/>
      <c r="D94" s="41"/>
      <c r="E94" s="6"/>
      <c r="F94" s="6"/>
      <c r="G94" s="6"/>
      <c r="H94" s="34"/>
      <c r="I94" s="36"/>
      <c r="J94" s="34"/>
      <c r="K94" s="34"/>
      <c r="L94" s="6"/>
    </row>
    <row r="95" spans="1:12" ht="33.75" customHeight="1">
      <c r="A95" s="41"/>
      <c r="B95" s="34"/>
      <c r="C95" s="34"/>
      <c r="D95" s="41"/>
      <c r="E95" s="6"/>
      <c r="F95" s="6"/>
      <c r="G95" s="6"/>
      <c r="H95" s="34"/>
      <c r="I95" s="36"/>
      <c r="J95" s="34"/>
      <c r="K95" s="34"/>
      <c r="L95" s="6"/>
    </row>
    <row r="96" spans="1:12" ht="33.75" customHeight="1">
      <c r="A96" s="41"/>
      <c r="B96" s="34"/>
      <c r="C96" s="34"/>
      <c r="D96" s="41"/>
      <c r="E96" s="6"/>
      <c r="F96" s="6"/>
      <c r="G96" s="6"/>
      <c r="H96" s="34"/>
      <c r="I96" s="36"/>
      <c r="J96" s="34"/>
      <c r="K96" s="34"/>
      <c r="L96" s="6"/>
    </row>
    <row r="97" spans="1:12" ht="33.75" customHeight="1">
      <c r="A97" s="41"/>
      <c r="B97" s="34"/>
      <c r="C97" s="34"/>
      <c r="D97" s="41"/>
      <c r="E97" s="6"/>
      <c r="F97" s="6"/>
      <c r="G97" s="6"/>
      <c r="H97" s="34"/>
      <c r="I97" s="36"/>
      <c r="J97" s="34"/>
      <c r="K97" s="34"/>
      <c r="L97" s="6"/>
    </row>
    <row r="98" spans="1:12" ht="33.75" customHeight="1">
      <c r="A98" s="41"/>
      <c r="B98" s="34"/>
      <c r="C98" s="34"/>
      <c r="D98" s="41"/>
      <c r="E98" s="6"/>
      <c r="F98" s="6"/>
      <c r="G98" s="6"/>
      <c r="H98" s="34"/>
      <c r="I98" s="36"/>
      <c r="J98" s="34"/>
      <c r="K98" s="34"/>
      <c r="L98" s="6"/>
    </row>
    <row r="99" spans="1:12" ht="33.75" customHeight="1">
      <c r="A99" s="41"/>
      <c r="B99" s="34"/>
      <c r="C99" s="34"/>
      <c r="D99" s="41"/>
      <c r="E99" s="6"/>
      <c r="F99" s="6"/>
      <c r="G99" s="6"/>
      <c r="H99" s="34"/>
      <c r="I99" s="36"/>
      <c r="J99" s="34"/>
      <c r="K99" s="34"/>
      <c r="L99" s="6"/>
    </row>
    <row r="100" spans="1:12" ht="33.75" customHeight="1">
      <c r="A100" s="41"/>
      <c r="B100" s="34"/>
      <c r="C100" s="34"/>
      <c r="D100" s="41"/>
      <c r="E100" s="6"/>
      <c r="F100" s="6"/>
      <c r="G100" s="6"/>
      <c r="H100" s="34"/>
      <c r="I100" s="36"/>
      <c r="J100" s="34"/>
      <c r="K100" s="34"/>
      <c r="L100" s="6"/>
    </row>
    <row r="101" spans="1:12" ht="33.75" customHeight="1">
      <c r="A101" s="41"/>
      <c r="B101" s="34"/>
      <c r="C101" s="34"/>
      <c r="D101" s="41"/>
      <c r="E101" s="6"/>
      <c r="F101" s="6"/>
      <c r="G101" s="6"/>
      <c r="H101" s="34"/>
      <c r="I101" s="36"/>
      <c r="J101" s="34"/>
      <c r="K101" s="34"/>
      <c r="L101" s="6"/>
    </row>
    <row r="102" spans="1:12" ht="33.75" customHeight="1">
      <c r="A102" s="41"/>
      <c r="B102" s="34"/>
      <c r="C102" s="34"/>
      <c r="D102" s="41"/>
      <c r="E102" s="6"/>
      <c r="F102" s="6"/>
      <c r="G102" s="6"/>
      <c r="H102" s="34"/>
      <c r="I102" s="36"/>
      <c r="J102" s="34"/>
      <c r="K102" s="34"/>
      <c r="L102" s="6"/>
    </row>
    <row r="103" spans="1:12" ht="33.75" customHeight="1">
      <c r="A103" s="41"/>
      <c r="B103" s="34"/>
      <c r="C103" s="34"/>
      <c r="D103" s="41"/>
      <c r="E103" s="6"/>
      <c r="F103" s="6"/>
      <c r="G103" s="6"/>
      <c r="H103" s="34"/>
      <c r="I103" s="36"/>
      <c r="J103" s="34"/>
      <c r="K103" s="34"/>
      <c r="L103" s="6"/>
    </row>
    <row r="104" spans="1:12" ht="33.75" customHeight="1">
      <c r="A104" s="41"/>
      <c r="B104" s="34"/>
      <c r="C104" s="34"/>
      <c r="D104" s="41"/>
      <c r="E104" s="6"/>
      <c r="F104" s="6"/>
      <c r="G104" s="6"/>
      <c r="H104" s="34"/>
      <c r="I104" s="36"/>
      <c r="J104" s="34"/>
      <c r="K104" s="34"/>
      <c r="L104" s="6"/>
    </row>
    <row r="105" spans="1:12" ht="33.75" customHeight="1">
      <c r="A105" s="41"/>
      <c r="B105" s="34"/>
      <c r="C105" s="34"/>
      <c r="D105" s="41"/>
      <c r="E105" s="6"/>
      <c r="F105" s="6"/>
      <c r="G105" s="6"/>
      <c r="H105" s="34"/>
      <c r="I105" s="36"/>
      <c r="J105" s="34"/>
      <c r="K105" s="34"/>
      <c r="L105" s="6"/>
    </row>
    <row r="106" spans="1:12" ht="33.75" customHeight="1">
      <c r="A106" s="41"/>
      <c r="B106" s="34"/>
      <c r="C106" s="34"/>
      <c r="D106" s="41"/>
      <c r="E106" s="6"/>
      <c r="F106" s="6"/>
      <c r="G106" s="6"/>
      <c r="H106" s="34"/>
      <c r="I106" s="36"/>
      <c r="J106" s="34"/>
      <c r="K106" s="34"/>
      <c r="L106" s="6"/>
    </row>
    <row r="107" spans="1:12" ht="33.75" customHeight="1">
      <c r="A107" s="41"/>
      <c r="B107" s="34"/>
      <c r="C107" s="34"/>
      <c r="D107" s="41"/>
      <c r="E107" s="6"/>
      <c r="F107" s="6"/>
      <c r="G107" s="6"/>
      <c r="H107" s="34"/>
      <c r="I107" s="36"/>
      <c r="J107" s="34"/>
      <c r="K107" s="34"/>
      <c r="L107" s="6"/>
    </row>
    <row r="108" spans="1:12" ht="33.75" customHeight="1">
      <c r="A108" s="41"/>
      <c r="B108" s="34"/>
      <c r="C108" s="34"/>
      <c r="D108" s="41"/>
      <c r="E108" s="6"/>
      <c r="F108" s="6"/>
      <c r="G108" s="6"/>
      <c r="H108" s="34"/>
      <c r="I108" s="36"/>
      <c r="J108" s="34"/>
      <c r="K108" s="34"/>
      <c r="L108" s="6"/>
    </row>
    <row r="109" spans="1:12" ht="33.75" customHeight="1">
      <c r="A109" s="41"/>
      <c r="B109" s="34"/>
      <c r="C109" s="34"/>
      <c r="D109" s="41"/>
      <c r="E109" s="6"/>
      <c r="F109" s="6"/>
      <c r="G109" s="6"/>
      <c r="H109" s="34"/>
      <c r="I109" s="36"/>
      <c r="J109" s="34"/>
      <c r="K109" s="34"/>
      <c r="L109" s="6"/>
    </row>
    <row r="110" spans="1:12" ht="33.75" customHeight="1">
      <c r="A110" s="41"/>
      <c r="B110" s="34"/>
      <c r="C110" s="34"/>
      <c r="D110" s="41"/>
      <c r="E110" s="6"/>
      <c r="F110" s="6"/>
      <c r="G110" s="6"/>
      <c r="H110" s="34"/>
      <c r="I110" s="36"/>
      <c r="J110" s="34"/>
      <c r="K110" s="34"/>
      <c r="L110" s="6"/>
    </row>
    <row r="111" spans="1:12" ht="33.75" customHeight="1">
      <c r="A111" s="41"/>
      <c r="B111" s="34"/>
      <c r="C111" s="34"/>
      <c r="D111" s="41"/>
      <c r="E111" s="6"/>
      <c r="F111" s="6"/>
      <c r="G111" s="6"/>
      <c r="H111" s="34"/>
      <c r="I111" s="36"/>
      <c r="J111" s="34"/>
      <c r="K111" s="34"/>
      <c r="L111" s="6"/>
    </row>
    <row r="112" spans="1:12" ht="33.75" customHeight="1">
      <c r="A112" s="41"/>
      <c r="B112" s="34"/>
      <c r="C112" s="34"/>
      <c r="D112" s="41"/>
      <c r="E112" s="6"/>
      <c r="F112" s="6"/>
      <c r="G112" s="6"/>
      <c r="H112" s="34"/>
      <c r="I112" s="36"/>
      <c r="J112" s="34"/>
      <c r="K112" s="34"/>
      <c r="L112" s="6"/>
    </row>
    <row r="113" spans="1:12" ht="33.75" customHeight="1">
      <c r="A113" s="41"/>
      <c r="B113" s="34"/>
      <c r="C113" s="34"/>
      <c r="D113" s="41"/>
      <c r="E113" s="6"/>
      <c r="F113" s="6"/>
      <c r="G113" s="6"/>
      <c r="H113" s="34"/>
      <c r="I113" s="36"/>
      <c r="J113" s="34"/>
      <c r="K113" s="34"/>
      <c r="L113" s="6"/>
    </row>
    <row r="114" spans="1:12" ht="33.75" customHeight="1">
      <c r="A114" s="41"/>
      <c r="B114" s="34"/>
      <c r="C114" s="34"/>
      <c r="D114" s="41"/>
      <c r="E114" s="6"/>
      <c r="F114" s="6"/>
      <c r="G114" s="6"/>
      <c r="H114" s="34"/>
      <c r="I114" s="36"/>
      <c r="J114" s="34"/>
      <c r="K114" s="34"/>
      <c r="L114" s="6"/>
    </row>
    <row r="115" spans="1:12" ht="33.75" customHeight="1">
      <c r="A115" s="41"/>
      <c r="B115" s="34"/>
      <c r="C115" s="34"/>
      <c r="D115" s="41"/>
      <c r="E115" s="6"/>
      <c r="F115" s="6"/>
      <c r="G115" s="6"/>
      <c r="H115" s="34"/>
      <c r="I115" s="36"/>
      <c r="J115" s="34"/>
      <c r="K115" s="34"/>
      <c r="L115" s="6"/>
    </row>
    <row r="116" spans="1:12" ht="33.75" customHeight="1">
      <c r="A116" s="41"/>
      <c r="B116" s="34"/>
      <c r="C116" s="34"/>
      <c r="D116" s="41"/>
      <c r="E116" s="6"/>
      <c r="F116" s="6"/>
      <c r="G116" s="6"/>
      <c r="H116" s="34"/>
      <c r="I116" s="36"/>
      <c r="J116" s="34"/>
      <c r="K116" s="34"/>
      <c r="L116" s="6"/>
    </row>
    <row r="117" spans="1:12" ht="33.75" customHeight="1">
      <c r="A117" s="41"/>
      <c r="B117" s="34"/>
      <c r="C117" s="34"/>
      <c r="D117" s="41"/>
      <c r="E117" s="6"/>
      <c r="F117" s="6"/>
      <c r="G117" s="6"/>
      <c r="H117" s="34"/>
      <c r="I117" s="36"/>
      <c r="J117" s="34"/>
      <c r="K117" s="34"/>
      <c r="L117" s="6"/>
    </row>
    <row r="118" spans="1:12" ht="33.75" customHeight="1">
      <c r="A118" s="41"/>
      <c r="B118" s="34"/>
      <c r="C118" s="34"/>
      <c r="D118" s="41"/>
      <c r="E118" s="6"/>
      <c r="F118" s="6"/>
      <c r="G118" s="6"/>
      <c r="H118" s="34"/>
      <c r="I118" s="36"/>
      <c r="J118" s="34"/>
      <c r="K118" s="34"/>
      <c r="L118" s="6"/>
    </row>
    <row r="119" spans="1:12" ht="33.75" customHeight="1">
      <c r="A119" s="41"/>
      <c r="B119" s="34"/>
      <c r="C119" s="34"/>
      <c r="D119" s="41"/>
      <c r="E119" s="6"/>
      <c r="F119" s="6"/>
      <c r="G119" s="6"/>
      <c r="H119" s="34"/>
      <c r="I119" s="36"/>
      <c r="J119" s="34"/>
      <c r="K119" s="34"/>
      <c r="L119" s="6"/>
    </row>
    <row r="120" spans="1:12" ht="33.75" customHeight="1">
      <c r="A120" s="41"/>
      <c r="B120" s="34"/>
      <c r="C120" s="34"/>
      <c r="D120" s="41"/>
      <c r="E120" s="6"/>
      <c r="F120" s="6"/>
      <c r="G120" s="6"/>
      <c r="H120" s="34"/>
      <c r="I120" s="36"/>
      <c r="J120" s="34"/>
      <c r="K120" s="34"/>
      <c r="L120" s="6"/>
    </row>
    <row r="121" spans="1:12" ht="33.75" customHeight="1">
      <c r="A121" s="41"/>
      <c r="B121" s="34"/>
      <c r="C121" s="34"/>
      <c r="D121" s="41"/>
      <c r="E121" s="6"/>
      <c r="F121" s="6"/>
      <c r="G121" s="6"/>
      <c r="H121" s="34"/>
      <c r="I121" s="36"/>
      <c r="J121" s="34"/>
      <c r="K121" s="34"/>
      <c r="L121" s="6"/>
    </row>
    <row r="122" spans="1:12" ht="33.75" customHeight="1">
      <c r="A122" s="41"/>
      <c r="B122" s="34"/>
      <c r="C122" s="34"/>
      <c r="D122" s="41"/>
      <c r="E122" s="6"/>
      <c r="F122" s="6"/>
      <c r="G122" s="6"/>
      <c r="H122" s="34"/>
      <c r="I122" s="36"/>
      <c r="J122" s="34"/>
      <c r="K122" s="34"/>
      <c r="L122" s="6"/>
    </row>
    <row r="123" spans="1:12" ht="33.75" customHeight="1">
      <c r="A123" s="41"/>
      <c r="B123" s="34"/>
      <c r="C123" s="34"/>
      <c r="D123" s="41"/>
      <c r="E123" s="6"/>
      <c r="F123" s="6"/>
      <c r="G123" s="6"/>
      <c r="H123" s="34"/>
      <c r="I123" s="36"/>
      <c r="J123" s="34"/>
      <c r="K123" s="34"/>
      <c r="L123" s="6"/>
    </row>
    <row r="124" spans="1:12" ht="33.75" customHeight="1">
      <c r="A124" s="41"/>
      <c r="B124" s="34"/>
      <c r="C124" s="34"/>
      <c r="D124" s="41"/>
      <c r="E124" s="6"/>
      <c r="F124" s="6"/>
      <c r="G124" s="6"/>
      <c r="H124" s="34"/>
      <c r="I124" s="36"/>
      <c r="J124" s="34"/>
      <c r="K124" s="34"/>
      <c r="L124" s="6"/>
    </row>
    <row r="125" spans="1:12" ht="33.75" customHeight="1">
      <c r="A125" s="41"/>
      <c r="B125" s="34"/>
      <c r="C125" s="34"/>
      <c r="D125" s="41"/>
      <c r="E125" s="6"/>
      <c r="F125" s="6"/>
      <c r="G125" s="6"/>
      <c r="H125" s="34"/>
      <c r="I125" s="36"/>
      <c r="J125" s="34"/>
      <c r="K125" s="34"/>
      <c r="L125" s="6"/>
    </row>
    <row r="126" spans="1:12" ht="33.75" customHeight="1">
      <c r="A126" s="41"/>
      <c r="B126" s="34"/>
      <c r="C126" s="34"/>
      <c r="D126" s="41"/>
      <c r="E126" s="6"/>
      <c r="F126" s="6"/>
      <c r="G126" s="6"/>
      <c r="H126" s="34"/>
      <c r="I126" s="36"/>
      <c r="J126" s="34"/>
      <c r="K126" s="34"/>
      <c r="L126" s="6"/>
    </row>
    <row r="127" spans="1:12" ht="33.75" customHeight="1">
      <c r="A127" s="41"/>
      <c r="B127" s="34"/>
      <c r="C127" s="34"/>
      <c r="D127" s="41"/>
      <c r="E127" s="6"/>
      <c r="F127" s="6"/>
      <c r="G127" s="6"/>
      <c r="H127" s="34"/>
      <c r="I127" s="36"/>
      <c r="J127" s="34"/>
      <c r="K127" s="34"/>
      <c r="L127" s="6"/>
    </row>
    <row r="128" spans="1:12" ht="33.75" customHeight="1">
      <c r="A128" s="41"/>
      <c r="B128" s="34"/>
      <c r="C128" s="34"/>
      <c r="D128" s="41"/>
      <c r="E128" s="6"/>
      <c r="F128" s="6"/>
      <c r="G128" s="6"/>
      <c r="H128" s="34"/>
      <c r="I128" s="36"/>
      <c r="J128" s="34"/>
      <c r="K128" s="34"/>
      <c r="L128" s="6"/>
    </row>
    <row r="129" spans="1:12" ht="33.75" customHeight="1">
      <c r="A129" s="41"/>
      <c r="B129" s="34"/>
      <c r="C129" s="34"/>
      <c r="D129" s="41"/>
      <c r="E129" s="6"/>
      <c r="F129" s="6"/>
      <c r="G129" s="6"/>
      <c r="H129" s="34"/>
      <c r="I129" s="36"/>
      <c r="J129" s="34"/>
      <c r="K129" s="34"/>
      <c r="L129" s="6"/>
    </row>
    <row r="130" spans="1:12" ht="33.75" customHeight="1">
      <c r="A130" s="41"/>
      <c r="B130" s="34"/>
      <c r="C130" s="34"/>
      <c r="D130" s="41"/>
      <c r="E130" s="6"/>
      <c r="F130" s="6"/>
      <c r="G130" s="6"/>
      <c r="H130" s="34"/>
      <c r="I130" s="34"/>
      <c r="J130" s="34"/>
      <c r="K130" s="34"/>
      <c r="L130" s="6"/>
    </row>
    <row r="131" spans="1:12" ht="33.75" customHeight="1">
      <c r="A131" s="41"/>
      <c r="B131" s="34"/>
      <c r="C131" s="34"/>
      <c r="D131" s="41"/>
      <c r="E131" s="6"/>
      <c r="F131" s="6"/>
      <c r="G131" s="6"/>
      <c r="H131" s="34"/>
      <c r="I131" s="34"/>
      <c r="J131" s="34"/>
      <c r="K131" s="34"/>
      <c r="L131" s="6"/>
    </row>
    <row r="132" spans="1:12" ht="33.75" customHeight="1">
      <c r="A132" s="41"/>
      <c r="B132" s="34"/>
      <c r="C132" s="34"/>
      <c r="D132" s="41"/>
      <c r="E132" s="6"/>
      <c r="F132" s="6"/>
      <c r="G132" s="6"/>
      <c r="H132" s="34"/>
      <c r="I132" s="34"/>
      <c r="J132" s="34"/>
      <c r="K132" s="34"/>
      <c r="L132" s="6"/>
    </row>
    <row r="133" spans="1:12" ht="33.75" customHeight="1">
      <c r="A133" s="41"/>
      <c r="B133" s="34"/>
      <c r="C133" s="34"/>
      <c r="D133" s="41"/>
      <c r="E133" s="6"/>
      <c r="F133" s="6"/>
      <c r="G133" s="6"/>
      <c r="H133" s="34"/>
      <c r="I133" s="34"/>
      <c r="J133" s="34"/>
      <c r="K133" s="34"/>
      <c r="L133" s="6"/>
    </row>
    <row r="134" spans="1:12" ht="33.75" customHeight="1">
      <c r="A134" s="41"/>
      <c r="B134" s="34"/>
      <c r="C134" s="34"/>
      <c r="D134" s="41"/>
      <c r="E134" s="6"/>
      <c r="F134" s="6"/>
      <c r="G134" s="6"/>
      <c r="H134" s="34"/>
      <c r="I134" s="34"/>
      <c r="J134" s="34"/>
      <c r="K134" s="34"/>
      <c r="L134" s="6"/>
    </row>
    <row r="135" spans="1:12" ht="33.75" customHeight="1">
      <c r="A135" s="41"/>
      <c r="B135" s="34"/>
      <c r="C135" s="34"/>
      <c r="D135" s="41"/>
      <c r="E135" s="6"/>
      <c r="F135" s="6"/>
      <c r="G135" s="6"/>
      <c r="H135" s="34"/>
      <c r="I135" s="34"/>
      <c r="J135" s="34"/>
      <c r="K135" s="34"/>
      <c r="L135" s="6"/>
    </row>
    <row r="136" spans="1:12" ht="33.75" customHeight="1">
      <c r="A136" s="41"/>
      <c r="B136" s="34"/>
      <c r="C136" s="34"/>
      <c r="D136" s="41"/>
      <c r="E136" s="6"/>
      <c r="F136" s="6"/>
      <c r="G136" s="6"/>
      <c r="H136" s="34"/>
      <c r="I136" s="34"/>
      <c r="J136" s="34"/>
      <c r="K136" s="34"/>
      <c r="L136" s="6"/>
    </row>
    <row r="137" spans="1:12" ht="33.75" customHeight="1">
      <c r="A137" s="41"/>
      <c r="B137" s="34"/>
      <c r="C137" s="34"/>
      <c r="D137" s="41"/>
      <c r="E137" s="6"/>
      <c r="F137" s="6"/>
      <c r="G137" s="6"/>
      <c r="H137" s="34"/>
      <c r="I137" s="34"/>
      <c r="J137" s="34"/>
      <c r="K137" s="34"/>
      <c r="L137" s="6"/>
    </row>
    <row r="138" spans="1:12" ht="33.75" customHeight="1">
      <c r="A138" s="41"/>
      <c r="B138" s="34"/>
      <c r="C138" s="34"/>
      <c r="D138" s="41"/>
      <c r="E138" s="6"/>
      <c r="F138" s="6"/>
      <c r="G138" s="6"/>
      <c r="H138" s="34"/>
      <c r="I138" s="34"/>
      <c r="J138" s="34"/>
      <c r="K138" s="34"/>
      <c r="L138" s="6"/>
    </row>
    <row r="139" spans="1:12" ht="33.75" customHeight="1">
      <c r="A139" s="41"/>
      <c r="B139" s="34"/>
      <c r="C139" s="34"/>
      <c r="D139" s="41"/>
      <c r="E139" s="6"/>
      <c r="F139" s="6"/>
      <c r="G139" s="6"/>
      <c r="H139" s="34"/>
      <c r="I139" s="34"/>
      <c r="J139" s="34"/>
      <c r="K139" s="34"/>
      <c r="L139" s="6"/>
    </row>
  </sheetData>
  <mergeCells count="5">
    <mergeCell ref="B2:C2"/>
    <mergeCell ref="D2:E2"/>
    <mergeCell ref="F2:G2"/>
    <mergeCell ref="H2:I2"/>
    <mergeCell ref="J2:K2"/>
  </mergeCells>
  <dataValidations count="1">
    <dataValidation type="list" allowBlank="1" showInputMessage="1" showErrorMessage="1" sqref="WVP51 H4:H42 H44:H48 H50:H64 WVP46 WVP42 JD40 JD46 SZ46 ACV46 AMR46 AWN46 BGJ46 BQF46 CAB46 CJX46 CTT46 DDP46 DNL46 DXH46 EHD46 EQZ46 FAV46 FKR46 FUN46 GEJ46 GOF46 GYB46 HHX46 HRT46 IBP46 ILL46 IVH46 JFD46 JOZ46 JYV46 KIR46 KSN46 LCJ46 LMF46 LWB46 MFX46 MPT46 MZP46 NJL46 NTH46 ODD46 OMZ46 OWV46 PGR46 PQN46 QAJ46 QKF46 QUB46 RDX46 RNT46 RXP46 SHL46 SRH46 TBD46 TKZ46 TUV46 UER46 UON46 UYJ46 VIF46 VSB46 WBX46 WLT46 SZ40 ACV40 AMR40 AWN40 BGJ40 BQF40 CAB40 CJX40 CTT40 DDP40 DNL40 DXH40 EHD40 EQZ40 FAV40 FKR40 FUN40 GEJ40 GOF40 GYB40 HHX40 HRT40 IBP40 ILL40 IVH40 JFD40 JOZ40 JYV40 KIR40 KSN40 LCJ40 LMF40 LWB40 MFX40 MPT40 MZP40 NJL40 NTH40 ODD40 OMZ40 OWV40 PGR40 PQN40 QAJ40 QKF40 QUB40 RDX40 RNT40 RXP40 SHL40 SRH40 TBD40 TKZ40 TUV40 UER40 UON40 UYJ40 VIF40 VSB40 WBX40 WLT40 JD44 WVP40 JD42 SZ42 ACV42 AMR42 AWN42 BGJ42 BQF42 CAB42 CJX42 CTT42 DDP42 DNL42 DXH42 EHD42 EQZ42 FAV42 FKR42 FUN42 GEJ42 GOF42 GYB42 HHX42 HRT42 IBP42 ILL42 IVH42 JFD42 JOZ42 JYV42 KIR42 KSN42 LCJ42 LMF42 LWB42 MFX42 MPT42 MZP42 NJL42 NTH42 ODD42 OMZ42 OWV42 PGR42 PQN42 QAJ42 QKF42 QUB42 RDX42 RNT42 RXP42 SHL42 SRH42 TBD42 TKZ42 TUV42 UER42 UON42 UYJ42 VIF42 VSB42 WBX42 WLT42 SZ44 ACV44 AMR44 AWN44 BGJ44 BQF44 CAB44 CJX44 CTT44 DDP44 DNL44 DXH44 EHD44 EQZ44 FAV44 FKR44 FUN44 GEJ44 GOF44 GYB44 HHX44 HRT44 IBP44 ILL44 IVH44 JFD44 JOZ44 JYV44 KIR44 KSN44 LCJ44 LMF44 LWB44 MFX44 MPT44 MZP44 NJL44 NTH44 ODD44 OMZ44 OWV44 PGR44 PQN44 QAJ44 QKF44 QUB44 RDX44 RNT44 RXP44 SHL44 SRH44 TBD44 TKZ44 TUV44 UER44 UON44 UYJ44 VIF44 VSB44 WBX44 WLT44 WVP44 WVP21:WVP22 JD21:JD22 SZ21:SZ22 ACV21:ACV22 AMR21:AMR22 AWN21:AWN22 BGJ21:BGJ22 BQF21:BQF22 CAB21:CAB22 CJX21:CJX22 CTT21:CTT22 DDP21:DDP22 DNL21:DNL22 DXH21:DXH22 EHD21:EHD22 EQZ21:EQZ22 FAV21:FAV22 FKR21:FKR22 FUN21:FUN22 GEJ21:GEJ22 GOF21:GOF22 GYB21:GYB22 HHX21:HHX22 HRT21:HRT22 IBP21:IBP22 ILL21:ILL22 IVH21:IVH22 JFD21:JFD22 JOZ21:JOZ22 JYV21:JYV22 KIR21:KIR22 KSN21:KSN22 LCJ21:LCJ22 LMF21:LMF22 LWB21:LWB22 MFX21:MFX22 MPT21:MPT22 MZP21:MZP22 NJL21:NJL22 NTH21:NTH22 ODD21:ODD22 OMZ21:OMZ22 OWV21:OWV22 PGR21:PGR22 PQN21:PQN22 QAJ21:QAJ22 QKF21:QKF22 QUB21:QUB22 RDX21:RDX22 RNT21:RNT22 RXP21:RXP22 SHL21:SHL22 SRH21:SRH22 TBD21:TBD22 TKZ21:TKZ22 TUV21:TUV22 UER21:UER22 UON21:UON22 UYJ21:UYJ22 VIF21:VIF22 VSB21:VSB22 WBX21:WBX22 WLT21:WLT22 WLT18:WLT19 WBX18:WBX19 VSB18:VSB19 VIF18:VIF19 UYJ18:UYJ19 UON18:UON19 UER18:UER19 TUV18:TUV19 TKZ18:TKZ19 TBD18:TBD19 SRH18:SRH19 SHL18:SHL19 RXP18:RXP19 RNT18:RNT19 RDX18:RDX19 QUB18:QUB19 QKF18:QKF19 QAJ18:QAJ19 PQN18:PQN19 PGR18:PGR19 OWV18:OWV19 OMZ18:OMZ19 ODD18:ODD19 NTH18:NTH19 NJL18:NJL19 MZP18:MZP19 MPT18:MPT19 MFX18:MFX19 LWB18:LWB19 LMF18:LMF19 LCJ18:LCJ19 KSN18:KSN19 KIR18:KIR19 JYV18:JYV19 JOZ18:JOZ19 JFD18:JFD19 IVH18:IVH19 ILL18:ILL19 IBP18:IBP19 HRT18:HRT19 HHX18:HHX19 GYB18:GYB19 GOF18:GOF19 GEJ18:GEJ19 FUN18:FUN19 FKR18:FKR19 FAV18:FAV19 EQZ18:EQZ19 EHD18:EHD19 DXH18:DXH19 DNL18:DNL19 DDP18:DDP19 CTT18:CTT19 CJX18:CJX19 CAB18:CAB19 BQF18:BQF19 BGJ18:BGJ19 AWN18:AWN19 AMR18:AMR19 ACV18:ACV19 SZ18:SZ19 JD18:JD19 WVP18:WVP19 WVP10:WVP11 JD10:JD11 SZ10:SZ11 ACV10:ACV11 AMR10:AMR11 AWN10:AWN11 BGJ10:BGJ11 BQF10:BQF11 CAB10:CAB11 CJX10:CJX11 CTT10:CTT11 DDP10:DDP11 DNL10:DNL11 DXH10:DXH11 EHD10:EHD11 EQZ10:EQZ11 FAV10:FAV11 FKR10:FKR11 FUN10:FUN11 GEJ10:GEJ11 GOF10:GOF11 GYB10:GYB11 HHX10:HHX11 HRT10:HRT11 IBP10:IBP11 ILL10:ILL11 IVH10:IVH11 JFD10:JFD11 JOZ10:JOZ11 JYV10:JYV11 KIR10:KIR11 KSN10:KSN11 LCJ10:LCJ11 LMF10:LMF11 LWB10:LWB11 MFX10:MFX11 MPT10:MPT11 MZP10:MZP11 NJL10:NJL11 NTH10:NTH11 ODD10:ODD11 OMZ10:OMZ11 OWV10:OWV11 PGR10:PGR11 PQN10:PQN11 QAJ10:QAJ11 QKF10:QKF11 QUB10:QUB11 RDX10:RDX11 RNT10:RNT11 RXP10:RXP11 SHL10:SHL11 SRH10:SRH11 TBD10:TBD11 TKZ10:TKZ11 TUV10:TUV11 UER10:UER11 UON10:UON11 UYJ10:UYJ11 VIF10:VIF11 VSB10:VSB11 WBX10:WBX11 WLT10:WLT11 WVP5 JD5 SZ5 ACV5 AMR5 AWN5 BGJ5 BQF5 CAB5 CJX5 CTT5 DDP5 DNL5 DXH5 EHD5 EQZ5 FAV5 FKR5 FUN5 GEJ5 GOF5 GYB5 HHX5 HRT5 IBP5 ILL5 IVH5 JFD5 JOZ5 JYV5 KIR5 KSN5 LCJ5 LMF5 LWB5 MFX5 MPT5 MZP5 NJL5 NTH5 ODD5 OMZ5 OWV5 PGR5 PQN5 QAJ5 QKF5 QUB5 RDX5 RNT5 RXP5 SHL5 SRH5 TBD5 TKZ5 TUV5 UER5 UON5 UYJ5 VIF5 VSB5 WBX5 WLT5 WLT35:WLT36 WBX35:WBX36 VSB35:VSB36 VIF35:VIF36 UYJ35:UYJ36 UON35:UON36 UER35:UER36 TUV35:TUV36 TKZ35:TKZ36 TBD35:TBD36 SRH35:SRH36 SHL35:SHL36 RXP35:RXP36 RNT35:RNT36 RDX35:RDX36 QUB35:QUB36 QKF35:QKF36 QAJ35:QAJ36 PQN35:PQN36 PGR35:PGR36 OWV35:OWV36 OMZ35:OMZ36 ODD35:ODD36 NTH35:NTH36 NJL35:NJL36 MZP35:MZP36 MPT35:MPT36 MFX35:MFX36 LWB35:LWB36 LMF35:LMF36 LCJ35:LCJ36 KSN35:KSN36 KIR35:KIR36 JYV35:JYV36 JOZ35:JOZ36 JFD35:JFD36 IVH35:IVH36 ILL35:ILL36 IBP35:IBP36 HRT35:HRT36 HHX35:HHX36 GYB35:GYB36 GOF35:GOF36 GEJ35:GEJ36 FUN35:FUN36 FKR35:FKR36 FAV35:FAV36 EQZ35:EQZ36 EHD35:EHD36 DXH35:DXH36 DNL35:DNL36 DDP35:DDP36 CTT35:CTT36 CJX35:CJX36 CAB35:CAB36 BQF35:BQF36 BGJ35:BGJ36 AWN35:AWN36 AMR35:AMR36 ACV35:ACV36 SZ35:SZ36 JD35:JD36 WLT29 WBX29 VSB29 VIF29 UYJ29 UON29 UER29 TUV29 TKZ29 TBD29 SRH29 SHL29 RXP29 RNT29 RDX29 QUB29 QKF29 QAJ29 PQN29 PGR29 OWV29 OMZ29 ODD29 NTH29 NJL29 MZP29 MPT29 MFX29 LWB29 LMF29 LCJ29 KSN29 KIR29 JYV29 JOZ29 JFD29 IVH29 ILL29 IBP29 HRT29 HHX29 GYB29 GOF29 GEJ29 FUN29 FKR29 FAV29 EQZ29 EHD29 DXH29 DNL29 DDP29 CTT29 CJX29 CAB29 BQF29 BGJ29 AWN29 AMR29 ACV29 SZ29 JD29 WVP29 WVP35:WVP36 ACV62 SZ62 JD62 WVP62 WLT62 WBX62 VSB62 VIF62 UYJ62 UON62 UER62 TUV62 TKZ62 TBD62 SRH62 SHL62 RXP62 RNT62 RDX62 QUB62 QKF62 QAJ62 PQN62 PGR62 OWV62 OMZ62 ODD62 NTH62 NJL62 MZP62 MPT62 MFX62 LWB62 LMF62 LCJ62 KSN62 KIR62 JYV62 JOZ62 JFD62 IVH62 ILL62 IBP62 HRT62 HHX62 GYB62 GOF62 GEJ62 FUN62 FKR62 FAV62 EQZ62 EHD62 DXH62 DNL62 DDP62 CTT62 CJX62 CAB62 BQF62 BGJ62 AWN62 AMR62 WLT48 WBX48 VSB48 VIF48 UYJ48 UON48 UER48 TUV48 TKZ48 TBD48 SRH48 SHL48 RXP48 RNT48 RDX48 QUB48 QKF48 QAJ48 PQN48 PGR48 OWV48 OMZ48 ODD48 NTH48 NJL48 MZP48 MPT48 MFX48 LWB48 LMF48 LCJ48 KSN48 KIR48 JYV48 JOZ48 JFD48 IVH48 ILL48 IBP48 HRT48 HHX48 GYB48 GOF48 GEJ48 FUN48 FKR48 FAV48 EQZ48 EHD48 DXH48 DNL48 DDP48 CTT48 CJX48 CAB48 BQF48 BGJ48 AWN48 AMR48 ACV48 SZ48 JD48 WVP48 WLT53:WLT54 WBX53:WBX54 VSB53:VSB54 VIF53:VIF54 UYJ53:UYJ54 UON53:UON54 UER53:UER54 TUV53:TUV54 TKZ53:TKZ54 TBD53:TBD54 SRH53:SRH54 SHL53:SHL54 RXP53:RXP54 RNT53:RNT54 RDX53:RDX54 QUB53:QUB54 QKF53:QKF54 QAJ53:QAJ54 PQN53:PQN54 PGR53:PGR54 OWV53:OWV54 OMZ53:OMZ54 ODD53:ODD54 NTH53:NTH54 NJL53:NJL54 MZP53:MZP54 MPT53:MPT54 MFX53:MFX54 LWB53:LWB54 LMF53:LMF54 LCJ53:LCJ54 KSN53:KSN54 KIR53:KIR54 JYV53:JYV54 JOZ53:JOZ54 JFD53:JFD54 IVH53:IVH54 ILL53:ILL54 IBP53:IBP54 HRT53:HRT54 HHX53:HHX54 GYB53:GYB54 GOF53:GOF54 GEJ53:GEJ54 FUN53:FUN54 FKR53:FKR54 FAV53:FAV54 EQZ53:EQZ54 EHD53:EHD54 DXH53:DXH54 DNL53:DNL54 DDP53:DDP54 CTT53:CTT54 CJX53:CJX54 CAB53:CAB54 BQF53:BQF54 BGJ53:BGJ54 AWN53:AWN54 AMR53:AMR54 ACV53:ACV54 SZ53:SZ54 JD53:JD54 WVP53:WVP54 WLT51 WBX51 VSB51 VIF51 UYJ51 UON51 UER51 TUV51 TKZ51 TBD51 SRH51 SHL51 RXP51 RNT51 RDX51 QUB51 QKF51 QAJ51 PQN51 PGR51 OWV51 OMZ51 ODD51 NTH51 NJL51 MZP51 MPT51 MFX51 LWB51 LMF51 LCJ51 KSN51 KIR51 JYV51 JOZ51 JFD51 IVH51 ILL51 IBP51 HRT51 HHX51 GYB51 GOF51 GEJ51 FUN51 FKR51 FAV51 EQZ51 EHD51 DXH51 DNL51 DDP51 CTT51 CJX51 CAB51 BQF51 BGJ51 AWN51 AMR51 ACV51 SZ51 JD51">
      <formula1>Bejegyzes</formula1>
    </dataValidation>
  </dataValidations>
  <pageMargins left="0.25" right="0.25" top="0.75" bottom="0.75" header="0.3" footer="0.3"/>
  <pageSetup paperSize="8" scale="5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2</vt:i4>
      </vt:variant>
      <vt:variant>
        <vt:lpstr>Névvel ellátott tartományok</vt:lpstr>
      </vt:variant>
      <vt:variant>
        <vt:i4>3</vt:i4>
      </vt:variant>
    </vt:vector>
  </HeadingPairs>
  <TitlesOfParts>
    <vt:vector size="5" baseType="lpstr">
      <vt:lpstr>Útmutató</vt:lpstr>
      <vt:lpstr>Pedagógia BA</vt:lpstr>
      <vt:lpstr>Bejegyzes</vt:lpstr>
      <vt:lpstr>'Pedagógia BA'!Nyomtatási_terület</vt:lpstr>
      <vt:lpstr>Útmutató!Nyomtatási_terület</vt:lpstr>
    </vt:vector>
  </TitlesOfParts>
  <Company>Nyíregyházi Egyetem</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to_kozmane</dc:creator>
  <cp:lastModifiedBy>Andrea</cp:lastModifiedBy>
  <cp:lastPrinted>2017-06-01T08:03:28Z</cp:lastPrinted>
  <dcterms:created xsi:type="dcterms:W3CDTF">2016-05-11T08:28:59Z</dcterms:created>
  <dcterms:modified xsi:type="dcterms:W3CDTF">2017-06-28T08:29:30Z</dcterms:modified>
</cp:coreProperties>
</file>