
<file path=[Content_Types].xml><?xml version="1.0" encoding="utf-8"?>
<Types xmlns="http://schemas.openxmlformats.org/package/2006/content-types">
  <Default Extension="bin" ContentType="application/vnd.openxmlformats-officedocument.spreadsheetml.printerSettings"/>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Default Extension="rels" ContentType="application/vnd.openxmlformats-package.relationships+xml"/>
  <Default Extension="xml" ContentType="application/xml"/>
  <Override PartName="/xl/workbook.xml" ContentType="application/vnd.openxmlformats-officedocument.spreadsheetml.sheet.main+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docProps/app.xml" ContentType="application/vnd.openxmlformats-officedocument.extended-properties+xml"/>
  <Override PartName="/xl/worksheets/sheet2.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calcChain.xml" ContentType="application/vnd.openxmlformats-officedocument.spreadsheetml.calcChain+xml"/>
  <Override PartName="/xl/externalLinks/externalLink10.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7" rupBuild="4507"/>
  <workbookPr/>
  <bookViews>
    <workbookView xWindow="0" yWindow="0" windowWidth="20490" windowHeight="8295" firstSheet="1" activeTab="1"/>
  </bookViews>
  <sheets>
    <sheet name="Útmutató" sheetId="1" r:id="rId1"/>
    <sheet name="nemzetköziBA" sheetId="2" r:id="rId2"/>
  </sheets>
  <externalReferences>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s>
  <definedNames>
    <definedName name="__xlnm.Print_Area" localSheetId="1">nemzetköziBA!$A$4:$L$104</definedName>
    <definedName name="__xlnm.Print_Area" localSheetId="0">Útmutató!$A$1:$E$18</definedName>
    <definedName name="_GoBack" localSheetId="1">nemzetköziBA!$L$21</definedName>
    <definedName name="Bejegyzes">Útmutató!$B$9:$B$12</definedName>
    <definedName name="_xlnm.Print_Area" localSheetId="1">nemzetköziBA!$A$4:$L$104</definedName>
    <definedName name="_xlnm.Print_Area" localSheetId="0">Útmutató!$A$1:$E$18</definedName>
  </definedNames>
  <calcPr calcId="125725"/>
  <fileRecoveryPr autoRecover="0"/>
</workbook>
</file>

<file path=xl/calcChain.xml><?xml version="1.0" encoding="utf-8"?>
<calcChain xmlns="http://schemas.openxmlformats.org/spreadsheetml/2006/main">
  <c r="I43" i="2"/>
  <c r="I25" l="1"/>
  <c r="I23"/>
  <c r="I40"/>
  <c r="I10"/>
  <c r="I24"/>
  <c r="I58"/>
  <c r="I49"/>
  <c r="I45"/>
  <c r="I41"/>
  <c r="I38"/>
  <c r="I33"/>
  <c r="I30"/>
  <c r="I19"/>
  <c r="I16"/>
  <c r="I11"/>
  <c r="I8"/>
  <c r="I6"/>
  <c r="I4"/>
  <c r="I5"/>
  <c r="I26"/>
  <c r="I51"/>
  <c r="I36"/>
  <c r="I17"/>
  <c r="I44"/>
  <c r="I35"/>
  <c r="I22"/>
  <c r="I52"/>
  <c r="I50"/>
  <c r="I46"/>
  <c r="I34"/>
  <c r="I29"/>
  <c r="I20"/>
  <c r="I12"/>
  <c r="I15"/>
  <c r="I7"/>
  <c r="I47"/>
  <c r="I31"/>
  <c r="I48"/>
  <c r="I53"/>
  <c r="I32"/>
  <c r="I14"/>
  <c r="I59"/>
  <c r="I60"/>
  <c r="I61"/>
  <c r="I62"/>
  <c r="I63"/>
  <c r="I64"/>
  <c r="I65"/>
  <c r="I66"/>
  <c r="I67"/>
  <c r="I68"/>
  <c r="I69"/>
  <c r="I70"/>
  <c r="I71"/>
  <c r="I72"/>
  <c r="I73"/>
  <c r="I74"/>
  <c r="I75"/>
  <c r="I76"/>
  <c r="I77"/>
  <c r="I78"/>
  <c r="I79"/>
  <c r="I80"/>
  <c r="I81"/>
  <c r="I82"/>
  <c r="I83"/>
  <c r="I84"/>
  <c r="I85"/>
  <c r="I86"/>
  <c r="I87"/>
  <c r="I88"/>
  <c r="I89"/>
  <c r="I90"/>
  <c r="I91"/>
  <c r="I92"/>
  <c r="I93"/>
  <c r="I94"/>
  <c r="I95"/>
  <c r="I96"/>
  <c r="I97"/>
  <c r="I98"/>
  <c r="I99"/>
  <c r="I100"/>
  <c r="I101"/>
  <c r="I102"/>
  <c r="I103"/>
  <c r="I104"/>
</calcChain>
</file>

<file path=xl/sharedStrings.xml><?xml version="1.0" encoding="utf-8"?>
<sst xmlns="http://schemas.openxmlformats.org/spreadsheetml/2006/main" count="667" uniqueCount="545">
  <si>
    <t>A tantárgy hozzájárul, hogy a hallgató az állam és a társadalom működését büntető jogi szempontból átlássa és megérthesse. Ismerjék meg a hallgatók a közjog egyik legfontosabb ágának a büntető jognak az alapfogalmait, a büntető igazságszolgáltatás működési mechanizmusait. A büntetőjog rendszerének bemutatása, a bűncselekmény fogalma, a szándékosság, gondatlanság elválasztása, bűntett vétség kategóriái, a büntetőeljárás vázlatos bemutatása hozzájárul, hogy a hallgató ismerje a szociális segítségnyújtáshoz szükséges jogi rendszerek alapjait</t>
  </si>
  <si>
    <t>Tudás: Ismeri a büntető jog szociális szintereinek jogelméleti és gyakorlati összefüggéseit 
A hallgatók képesek lesznek munkájukat hatékonyan végezni. Képesek legyenek szakterületük problémáit átlátni.
Kompetencia: képes csapatban dolgozni, képes minőséget szem előtt tartó döntések meghozatalára. Képes egyének és a családok, közösségek jog és érdekérvényesítő képviseletére.
Attitüd: Áttekintéssel rendelkeznek a büntetőjog általános szabályairól, képesek lesznek az elsajátított büntető jogi alapelvek alkalmazására. Rendelkezik ismeretei alkalmazása során kreativitási képességgel.
Autonómia: Érzékeny és nyitott a társadalmi problémákra. Ismereteit empátiával, toleranciával rugalmassággal alkalmazza</t>
  </si>
  <si>
    <t xml:space="preserve">A közgazdaságtan módszerei. A gazdaság általános jellemzői. A gazdaság szereplői. Bevezetés a mikroökonómiába. A kínálat és a kereslet alapelemei. Kereslet- és kínálatrugalmasság. A kínálati-keresleti ármeghatározás hatékonysága. A kereslet és hasznosság elmélete. Az üzleti szervezet és jövedelem. A költségek elemzése. A kompetitív kínálat. A korlátozott piacok elmélete. Monopólium. A tökéletlen verseny és a trösztellenes politika. Oligopólium. A jövedelem eloszlása. A termelés és a határérték elmélete. A tényező-ráfordítások ára. Bérek, fizetések és a munkapiac. Kamat, profit és tőke.
</t>
  </si>
  <si>
    <t>The methods of economics. The general traits of economy. The actors. Introduction to microeconomics.  Demand and supply. Elasticity of demand and supply. Efficiency of demand-supply pricing. Demand and the theory of utility. Business organisations and income. Cost analysis. Competitive supply and market. The theory of bounded markets. Monopoly. Imperfect competition and antitrust policy. Oligopoly. Income distribution. Production and theory of marginal product. The price of inputs. Income, wage and labour market. Interest rate, profit and capital.</t>
  </si>
  <si>
    <t>Tudás: 
A hallgató ismeri az egyes gazdasági szereplők viselkedését, döntéseinek mechanizmusait és azok következményeit. Áttekintéssel rendelkezik a piaci formákról, tisztában van az egyes piaci típusok működésének kereteivel.  Birtokában van a termelési tényezőkkel kapcsolatos ismereteknek.
Képesség: 
Képes a mikroökonómiával kapcsolatos számítási példák megoldására. Felismeri a piaci szereplők viselkedésének okait és annak következményeit.
Attitűd: 
Nyitott a modern, újszerű közgazdasági megállapítások és kutatások iránt.</t>
  </si>
  <si>
    <t>Knowledge:  
Students  are aware of the behaviour of  economic actors, the mechanism and consequences of their decisions. They are able able to provide an overview of market forms and are aware of each framework of market forms.  They have knowledge about inputs.
Ability: 
They are able to do calculation related to microeconomics. They  can recognize the reason of the behaviour of the actors and its concequences. 
Attitude:
They are  open to the newest and  most modern economic researches and their findings.</t>
  </si>
  <si>
    <t>vizsgára bocsátás feltétele: 2 db zárthelyi dolgozat (min.51%), írásbeli vizsga</t>
  </si>
  <si>
    <t>Requirement for admission to examination: 2 in-class tests with a minimum passing rate of  51%; written examination</t>
  </si>
  <si>
    <t>BNT1103</t>
  </si>
  <si>
    <t>Political sciences and civics</t>
  </si>
  <si>
    <t>A tantárgy alapvető célja, hogy a hallgatók ismereteket szerezzenek alapvcető politikai fogalmakról, megismerjék a politikai és választási rendszert, a politikai kultúra fő jelenségeit. Megértsék és értő módon elemezni tudják az őket körülvevő világot.Témakörök.A Politika fogalma, a politika tudománya.A magyar politikai gondolkodás rövid története.Alkotmányos és kormányzati rendszerekPolitikai ideológiák.Politikai rendszer és intézmények.Parlamentarizmus, alapjogok. Politikai mozgalmak és a modern politikai pártok kialakulása, funkciói. Választási rendszerek, a magyar választási rendszer. Érdekszervezetek és civil szervezetekMédia és a politika. Politikai értékek, politikai kultúra, szavazói magatartás és politikai szocializáció.</t>
  </si>
  <si>
    <t>Képes a társadalmi viszonyokban való eligazodásra. Ismeri a politika intézményes világát, a helyi társadalom, a nemzeti és nemzetközi viszonyok hierarchikus rendszerét, az érdek és értékviszonyok sokféleségét.Képes alapvető politikai fogalmak, érdekek, értékek felismerésére, rendszerezésére, érdekképviseletre, érdekérvényesítésre. Konszenzusra törekvő és konfliktustűrő képesség jellemzi, toleráns, a másságot elismerő, elfogadó magatartást követi.</t>
  </si>
  <si>
    <t>Kollokvium</t>
  </si>
  <si>
    <t>Examination</t>
  </si>
  <si>
    <t>félév végi zh.minimum 50% teljesítése</t>
  </si>
  <si>
    <t>end term test with a minimum passing rate of 50%</t>
  </si>
  <si>
    <t>Gallai Sándor-Török Gábor (2005): Politika és politikatudomány, Aula Kiadó, Budapest, ISBN 963 9478 47 4.</t>
  </si>
  <si>
    <t>BAI0127</t>
  </si>
  <si>
    <t>Kommunikációs készségfejlesztés</t>
  </si>
  <si>
    <t>Development of Communicational Skills</t>
  </si>
  <si>
    <t>Kommunikáció típusai. Támogató tényezők. Akadályozó tényezők. Információs zaj. Információtorzulás. Kommunikációs láncok. Nonverbális kommunikáció. Verbális kommunikáció. Szituáció hatása a kommunikációra. Előadás, értekezlet, tárgyalás. Beszámolók, jelentések. Beszámoltatás. 
A kommunikáció hatékonyságát és eredményességét befolyásoló tényezők bemutatása. Cél továbbá olyan kommunikációs tréningek és szituációs játékok tartása, amely közvetlenül hozzájárul a hallgatók kommunikációs képességének fejlesztéséhez a kommunikáció területén tapasztalható leggyakoribb hibák bemutatásához és javításához.</t>
  </si>
  <si>
    <t>Types of communication. Supporting factors. Preventing factors. Information noise. Information Distortion. Communication Chains. Nonverbal communication. Verbal communication. The effect of a situation on communication. Presentation, meeting, negotiation. Reports. 
Presentation of factors influencing the efficiency and effectiveness of communication. The course also aims to provide communication training and situational games that directly contribute to improving the communication skills of students to show and improve the most common errors in communication.</t>
  </si>
  <si>
    <t>Knowledge: 
Students are able to recognize the psychological regularities of communication, to demonstrate communication models and to develop their communication skills consciously. 
Ability:  
Students are able to recognize their own communication style, seek assertive communication, and recognize the interfering factors. 
Attitude: 
Creating partnership, reciprocity and empathy, and the "win-win" communication style, and creating encouraging attitude in the group.</t>
  </si>
  <si>
    <t>Aktív részvétel a szituációs játékokban. A verbális-és nonverbális kommunikáció elemeinek bemutatása, egy rövid televíziós interjú megfigyelése alapján. Az agresszív és szubmisszív kommunikációs stílus bemutatása, szabadon választott regény, vagy filmrészlet alapján, írásban</t>
  </si>
  <si>
    <t>BNT1128</t>
  </si>
  <si>
    <t>Knowledge:
Students know the IT tools and software that help their work.
They are able to affectively apply state-of-the-art IT systems and tools in their field.
Ability: 
Students are able to develop their knowledge independently, searching for the relevant information resources.
Attitude:
They are open to domestic and international research results, methodological innovations and the use of information and communication technologies to find and apply opportunities.
They consciously represent ethical conduct in electronic communications.
Autonomy and responsibility:
They take responsibility for the contents of the digital documents they have produced.</t>
  </si>
  <si>
    <t>2 zárthelyi dolgozat 50%-os teljesítése</t>
  </si>
  <si>
    <t>2 in-class papers with a minimum passing rate of 50%</t>
  </si>
  <si>
    <t>BNT1101</t>
  </si>
  <si>
    <t>Jogi alapok I.</t>
  </si>
  <si>
    <t>Basic Law I.</t>
  </si>
  <si>
    <t>A tantárgy hozzájárul, hogy a hallgató az állam és a társadalom működését jogi szempontból átlássa és megérthesse. A jog, jogforrások rendszerének bemutatása segíti abban, hogy az állam egyén felé meglévő elvárásait megvalósítsa. A tárgyalt anyag célja a diákok jogi ismereteinek megteremtése, amelyek segítenek abban, hogy felismerjék, milyen jogokkal rendelkeznek, és milyen kötelezettségek terhelhetik egy adott jogviszonyban. Fontos, hogy ismerjék és értsék a jog nyelvezetét. Mindezek elősegíthetik döntésképességük fejlődését, reális helyzetfelismerésük kialakulását</t>
  </si>
  <si>
    <t>The subject contributes to the student's ability to perceive and understand the functioning of the state and society from a legal point of view. Presentation of the system of rights and sources of law helps to realize the expectations of the state towards an individual. The purpose of the material discussed is to provide students with legal knowledge that helps them to recognize what rights they have and what obligations they may incur in a particular legal relationship. It is important to know and understand the language of the law. All of these can promote the development of decision-making and the realization of their realistic situation-recognition</t>
  </si>
  <si>
    <t>Tudás: Ismeri az társadalom szociális szintereinek jogelméleti és gyakorlati összefüggéseit A hallgatók képesek lesznek munkájukat hatékonyan végezni. 
Képesek legyenek szakterületük problémáit átlátni.Kompetencia: képes csapatban dolgozni, képes minőséget szem előtt tartó döntések meghozatalára. Képes egyének és a családok, közösségek jog és érdekérvényesítő képviseletére.
Attitüd: Áttekintéssel rendelkeznek a jog általános szabályairól, képesek lesznek az elsajátított jogi ismeretek alapelvek alkalmazására. Rendelkezik ismeretei alkalmazása során kreativitási képességgel.
Autonómia: Érzékeny és nyitott a társadalmi problémákra. Ismereteit empátiával, toleranciával rugalmassággal alkalmazza.</t>
  </si>
  <si>
    <t xml:space="preserve">Zárthelyi dolgozat 50%-os teljesítése </t>
  </si>
  <si>
    <t>in –class test with a minimum passing rate of 50%</t>
  </si>
  <si>
    <t>Paulovics Anita - Panyi Béla - Pap Gábor - Hallók Tamás - Bátyi Emese: Alkotmányjog Miskolci Egyetemi Kiadó, 2012. ISBN 987 615 5216 32 9
Magyarország Alaptörvénye (2011. IV. 25): Magyar Közlöny 2011. 43. szám.
Bíró György, Besenyei Lajos : Személyek joga, Miskolc 2006.: Novotni Alapitvány, ISBN 978-963-9360-45-7
Egresi Katalin – Pongzácz Alex – Szigeti Péter – Takács Péter: Államtan. SZE DF ÁJK Jogelméleti Tanszék, Győr 2016. , ISBN 978 615 5391 72 9</t>
  </si>
  <si>
    <t>BAI0041</t>
  </si>
  <si>
    <t>Szociológia</t>
  </si>
  <si>
    <t>Sociology</t>
  </si>
  <si>
    <t xml:space="preserve">A tantárgy megismerteti a hallgatókat a szociológia szemléletével és alapfogalmaival. A szociológia kezdete és a későbbi képviselői. A konformitás és a deviáns viselkedés. A társadalmi struktúra és a magyar társadalmi változások. A Ferge modell, a Kolosi modell, a Szelényi modell.A társadalmi rétegződés rendszere. A rendszerváltás után magyar társadalom struktúrája. A társadalmi mobilitás. Szegénység és egyenlőtlenség. A társadalmi mobilitás típusai. A magyarországi társadalmi mobilitás útjainak tanulmányozása. A kelet-európai új társadalmi elit kialakulásának elmélete. </t>
  </si>
  <si>
    <t xml:space="preserve">The course offers an introduction to the field of Sociology and overview of its fundamental concepts. Its early origins, subsequent representatives. Conformity and deviant behaviour. Social structure and social changes in Hungary. Model of Ferge, Kolosi's L-model, Model of Szelényi. Systems of social stratification. The social structure in Hungary after 1990. Social mobility. Poverty and inequality. Types of social mobility. Ways of studying social mobility in Hungary. Theory of new social elite emerging in Eastern Europe. </t>
  </si>
  <si>
    <t>Tudás: 
Ismeri a társadalom működésének alapelveit. 
Képesség: 
Fejleszti a hallgatók komprehenzív és gyakorlati készségeit. 
Attitűd: 
Társadalmi érzékenység attitűdjének fejlesztése. 
Kompetencia: problémamegoldó képesség. 
Autonómia: 
Szakmai felelősség, együttműködő képesség</t>
  </si>
  <si>
    <t>Knowledge: 
Students know the principles of the functioning of society.
Ability: 
Students develop their comprehensive and practical skills.
Attitude: 
They develop their attitude of social sensitivity. 
Problem Solving Competency 
Responsibility, autonomy: 
Professional responsibility and co-operative skills</t>
  </si>
  <si>
    <t>vizsgára bocsátás feltétele:  félév végi zárthelyi dolgozat 50%-os teljesítése</t>
  </si>
  <si>
    <t>Requirements for admission to examination:  an end-term test with a minimum passing rate of 50%</t>
  </si>
  <si>
    <t>BNT1102</t>
  </si>
  <si>
    <t>Modern World History I.</t>
  </si>
  <si>
    <t xml:space="preserve">A hallgatók megismerik az újkori társadalmi, gazdasági, politikai, diplomáciai, folyamatokat, eseményeket, a kultúra és civilizáció eredményeit. Megismerik a nagyhatalmak kialakulásának folyamatát, világpolitikai szerepüket, a gyarmatosítás történetét, az első világháború kirobbanásának okait, a nagyhatalmak közötti kapcsolatokat. Megismerik az első világháború, katonai és diplomáciai eseményeit, a háború után kialakult új világrendet, az új államok kialakulását, a nagyhatalmi viszonyok átalakulását, a második világháborúhoz vezető eseményeket, a nagyhatalmak közötti kapcsolatokat. </t>
  </si>
  <si>
    <t xml:space="preserve">A hallható Ismeri és összefüggésében értelmezi a korszak politikai, gazdasági, társadalmi, kulturális és civilizációs eseményeit,  azok  tendenciáit. 
Tisztában van a történettudomány aktuális kutatási kérdéseivel, elemzési és értelmezési módszereivel. Képes a korszak nemzetközi összefüggéseiben való eligazodásra, a folyamatok, változások követésére, megértésére, feldolgozására. Ezáltal képes meegmagyarázni az adott korszak történelmi eseményeit. Képes hazánk történetét beilleszteni az adott korszakba és értékelni  helyzetét,-abból következtetéseket levonni. Képes szakterülete ismereteinek fejlesztésére, így önálló elemzések elkészítésére és azok szakmai közönség előtti bemutatására. Hatékonyan együttműködik a szakterületéhez kapcsolódó hazai és nemzetközi szakmai és tudományos közösségekkel. </t>
  </si>
  <si>
    <t>Tudás: Ismeri a nemzetközi közjog vonatkozó magyar és nemzetközi szabályozás jogelméleti és gyakorlati hátterét. Összefüggésben értelmezi a szakterületéhez kapcsolódó, nemzetközi, európai és regionális, jogi ismereteket és eseményeket. Képes a nemzetközi összefüggésekben való eligazodásra, folyamatok, változások követésére, megértésére, feldolgozására, mindezek hatékony és eredményes megosztására, és a gyakorlatban történő alkalmazására.Kompetencia: képes csapatban dolgozni, képes minőséget szem előtt tartó döntések meghozatalára. Képes az EU által támogatott projektek tervezésével és végrehajtásával kapcsolatos feladatok ellátására.Attitüd: Áttekintéssel rendelkeznek a nemzetközi jog nemzetközi szervezetekre vonatkozó általános szabályairól, Rendelkezik ismeretei alkalmazása során kreativitási képességgel.Autonómia: Érzékeny és nyitott a társadalmi problémákra. Ismereteit empátiával, toleranciával, rugalmassággal alkalmazza</t>
  </si>
  <si>
    <t>Nguyen Quoc Dinh-Patrick Daillier-Alain Pellet-Kovács Péter Nemzetközi Közjog Osiris Kiadó 2005. ISBN 963-389-826-9
Bruhács János: Nemzetközi Jog I.-II.-III. Dialóg Campus Kiadó 2010. ISBN  978-963-9950-25-2
Bokorné Szegő Hanna: Nemzetközi Jog ISBN  AULA Kiadó, Budapest, 2006, ISBN 9789639478299</t>
  </si>
  <si>
    <t>BNT1113</t>
  </si>
  <si>
    <t>Nemzetközi magánjog</t>
  </si>
  <si>
    <t>Tudás: Ismeri a nemzetközi magánjog vonatkozó magyar és nemzetközi szabályozás jogelméleti és gyakorlati hátterét. Összefüggésben értelmezi a szakterületéhez kapcsolódó, nemzetközi, európai és regionális, jogi ismereteket és eseményeket.
Képes a nemzetközi összefüggésekben való eligazodásra, folyamatok, változások követésére, megértésére, feldolgozására, mindezek hatékony és eredményes megosztására, és a gyakorlatban történő alkalmazására.
Kompetencia: képes csapatban dolgozni, képes minőséget szem előtt tartó döntések meghozatalára.Képes az EU által támogatott projektek tervezésével és végrehajtásával kapcsolatos feladatok ellátására.
Attitüd: Áttekintéssel rendelkeznek a nemzetközi jog nemzetközi szervezetekre vonatkozó általános szabályairól. Rendelkezik ismeretei alkalmazása során kreativitási képességgel.
Autonómia: Érzékeny és nyitott a társadalmi problémákra. Ismereteit empátiával, toleranciával, rugalmassággal alkalmazza.</t>
  </si>
  <si>
    <t xml:space="preserve">A tantárgyleírás tartalma az alábbi dokumentumok alapján készült: </t>
  </si>
  <si>
    <t>MAB szakindítási útmutató I.2.</t>
  </si>
  <si>
    <t>87/2015. (IV.9.) Korm. rendelet 53.§</t>
  </si>
  <si>
    <t xml:space="preserve">Tantárgyleírás: </t>
  </si>
  <si>
    <t xml:space="preserve">a tantárgy szakmai tartalma elsajátításának célja (vö. Korm.rend.) </t>
  </si>
  <si>
    <t xml:space="preserve">A kialakítandó kompetenciák leírása: </t>
  </si>
  <si>
    <t>azoknak az előírt szakmai kompetenciáknak, kompetencia-elemeknek (tudás, képesség stb. a KKK alapján) a felsorolása, amelyek kialakításához a tantárgy jellemezően, érdemben hozzájárul (vö. MAB)</t>
  </si>
  <si>
    <t>Félévi követelmény:</t>
  </si>
  <si>
    <t>Requirement:</t>
  </si>
  <si>
    <t>kollokvium</t>
  </si>
  <si>
    <t>examination</t>
  </si>
  <si>
    <t>gyakorlati jegy</t>
  </si>
  <si>
    <t>term grade</t>
  </si>
  <si>
    <t>minősített aláírás</t>
  </si>
  <si>
    <t>signature with qualification</t>
  </si>
  <si>
    <t>aláírás</t>
  </si>
  <si>
    <t>signature</t>
  </si>
  <si>
    <t>Az értékelés módja:</t>
  </si>
  <si>
    <t>kollokvium esetén:</t>
  </si>
  <si>
    <t xml:space="preserve">vizsgára bocsátás feltétele: </t>
  </si>
  <si>
    <t>pl.: esszé, prezentáció, projektmunka, házi dolgozatok stb. elkészítése, zárthelyi dolgozat 50%-os teljesítése</t>
  </si>
  <si>
    <t>(minta)</t>
  </si>
  <si>
    <t>gyakorlati jegy, vagy minősített aláírás esetén:</t>
  </si>
  <si>
    <t>Pl.: két zárthelyi dolgozat, egy házi dolgozat, egy esszé, két esettanulmány, üzleti terv, projektmunka  stb. elkészítése</t>
  </si>
  <si>
    <t>aláírás esetén:</t>
  </si>
  <si>
    <t>kredit nélküli szakmai gyakorlat teljesítése</t>
  </si>
  <si>
    <t>Type of assessment and evaluation:</t>
  </si>
  <si>
    <t>requirement(s) for admission to examination</t>
  </si>
  <si>
    <t>an essay, a PPT presentation, project work, home assignments etc., an in-class test with a minimum passing rate of 50%</t>
  </si>
  <si>
    <t>term grade or signature with qualification</t>
  </si>
  <si>
    <t>two in-class tests, a home assignment, an essay, two case studies, a business plan, project work etc.</t>
  </si>
  <si>
    <t>traineeship with no credit points allocated</t>
  </si>
  <si>
    <t>Szak neve: Nemzetközi tanulmányok alapképzési szak</t>
  </si>
  <si>
    <t>Tantárgy kódja</t>
  </si>
  <si>
    <t xml:space="preserve">Tantágy neve </t>
  </si>
  <si>
    <t>Tantárgy angol  neve</t>
  </si>
  <si>
    <t>Tantárgyleírás</t>
  </si>
  <si>
    <t>Angol nyelvű tantárgyleírás</t>
  </si>
  <si>
    <t>A kialakítandó kompetenciák leírása</t>
  </si>
  <si>
    <t>A kialakítandó kompetenciák angol nyelvű leírása</t>
  </si>
  <si>
    <t xml:space="preserve">Félévi követelmény </t>
  </si>
  <si>
    <t>Félévi követelmény angol nyelven</t>
  </si>
  <si>
    <t>Az értékelés módja</t>
  </si>
  <si>
    <t>Az értékelés módja angol nyelven</t>
  </si>
  <si>
    <t>2-5 kötelező, illetve ajánlott irodalom (szerző, cím, kiadás adatai (esetleg oldalak), ISBN)</t>
  </si>
  <si>
    <t>BAI0001</t>
  </si>
  <si>
    <t>Digitális alkalmazások</t>
  </si>
  <si>
    <t>Digital Applications</t>
  </si>
  <si>
    <t>Informatikai, információelméleti alapfogalmak megismerése, az információtörténet főbb vonulatai. Az információs és tudástársadalom jellemzői.
A számítógép működése, részei (hardver). Szoftverek - tipizálásuk, jellemzőik. Operációs rendszerek, segédprogramok.
Digitális tartalmak előállításának elméleti és gyakorlati lépései. Irodai szoftverek. Szövegszerkesztés, dokumentumok elkészítése szövegszerkesztő szoftverrel. 
A táblázatkezelés alapjai. Táblázatok készítése irodai szoftverekkel 
Numerikus adatok megjelenítése szoftverek segítségével. Másolható képletek. Numerikus adatok elemzése és megjelenítése. Grafikonok készítése.
Prezentációs szoftverek, alkalmazások. Bemutató készítésének lépései, tartalmi és formai elemei. Képi és egyéb digitális formátumok megjelenítése az előadásban. Multimédia és jellemzői.
Az Internet kialakulása, internetes szolgáltatások. Böngészők. Web 2. szolgáltatások
A web-alapú kommunikáció jellegzetességei. Web-etika, az e-mailezés szabályai és etikai kérdései. Az internetbiztonság kérdései
Mobilapplikációk különböző platformokon. A közösségi média használatának veszélyei és etikai szabályai.
Információ-visszakeresés a neten. Információ-visszakeresésen alapuló gyakorlatok. Tárhelyek, felhők használata.</t>
  </si>
  <si>
    <t>Basic concepts of information technology, information theory, the main lines of information history. Characteristics of information and knowledge society.
Computer operation, parts (hardware). Software types and features. Operating systems, utilities.
Theoretical and practical steps in the production of digital content. Office software. Text editing, writing documents with word processing software.
Basics of spreadsheets. Creating tables with office software
View numeric data using software. Copyable formulas. Analyzing and displaying numeric data. Creating graphs.
Presentation software, applications. Steps of making presentations, their content and form elements. Displaying visual and other digital formats in the presentation. Multimedia and its features.
Internet development, Internet services. Browsers. Web 2. services
Characteristics of web-based communication. Web ethics, e-mail rules and ethical issues. Internet security issues.
Mobile applications on different platforms. Dangers and ethical rules of using social media.
Information retrieval on the net. Exercises based on information retrieval. Use of storage space and clouds.</t>
  </si>
  <si>
    <t>Tudás:
Ismeri azokat az informatikai eszközöket és szoftvereket, amelyek segítik munkáját.
Hatékonyan alkalmazza a szakterületén használatos korszerű informatikai rendszereket, eszközöket.
Képesség:
Képes tudását önállóan fejleszteni, a számára szükséges releváns információforrások felkutatásával.
Attitűd:
Nyitott a hazai és nemzetközi kutatási eredményekre, a módszertani innovációkra és az információs és kommunikációs technológiák kínálata lehetőségek megismerésére és alkalmazására.
Tudatosan képvisel etikus magatartást elektronikus kommunikációja során.
Autónómia és felelősség:
Felelősséget vállal az általa elkészített digitális dokumentumok tartalmáért.</t>
  </si>
  <si>
    <t>Nemzetközi politikaelmélet</t>
  </si>
  <si>
    <t>A hallgatók a társadalomról és gazdaságról szerzett ismereteik segítségével képesek tájékozódni a világgazdaság folyamatairól, tendenciáiról, megértik a földrajzi környezet változásait és annak a gazdasággal való kapcsolatát. Képesek értelmezni a demográfiai folyamatok hatásait a gazdaságra, a földrajzi munkamegosztás következményeit, a világpolitika aktuális változásait, a folyamatok összefüggéseit. Megértik a világ régiói közötti és azokon belüli különbségek okait és hasonlóságait, valamint a gazdasági fejlettség és a földrajzi egyenlőtlenség közötti összefüggést. Hatékonyan együttműködnek a szakterületükhöz kapcsolódó hazai és nemzetközi szakmai és tudományos közösségekkel. Képviselik a magyar és az európai értékeket és érdekeket.</t>
  </si>
  <si>
    <t xml:space="preserve"> The students will be able to be informed about the processes and tendencies of world economy with the help of their knowledge about society and economy. They will understand the changes of the geographical environment and its relationship with economy. They will be able to interpret the influence of demographical processes on economy, the consequences of geographical division of labour, the current changes of world politics and the connections among processes. They will understand the similarities and causes of differences among and within world regions and the relationships between economic advancement and geographical inequality. They will cooperate effectively with international and domestic scientific communities relating to their area of specialization. They will represent the Hungarian and European values and interests. </t>
  </si>
  <si>
    <t>félév-közi kettő zárthelyi dolgozat 50%-os teljesítése</t>
  </si>
  <si>
    <t>Nemzetközi kapcsolatok bonyolítása</t>
  </si>
  <si>
    <t>Complicating International Relations</t>
  </si>
  <si>
    <t>A nemzetközi kapcsolatok bonyolításának elméleti ismeretei, alapvető szakkifejezései, fogalomkészlete. A nemzetközi politika gyakorlata. A nemzetközi kapcsolattartás formái, eszközei és technikái. A diplomácia elmélete és gyakorlata, a diplomáciai protokoll. Nemzeti sajátosságok. Nemzetközi rendezvények. Tárgyalási technikák Nemzetközi együttműködésben való megjelenés, feladatok. Nemzetközi pályázatok előkészítése, tervezése, végrehajtása. EU által támogatott projektek készítése, menedzsmentje</t>
  </si>
  <si>
    <t xml:space="preserve">Theoretical knowledge, basic terminology and conceptualization of international relations. Practice of international politics. Forms, tools and techniques of international communication. Diplomacy theory and practice, diplomatic protocol. National features. International events. Negotiation Techniques. Appearance in international co-operation, tasks. Preparation, design and implementation of international tenders. Preparation and management of EU-funded projects_x000D_
_x000D_
</t>
  </si>
  <si>
    <t>A hallgató ismeri a nemzetközi kapcsolatok alapvető szakkifejezéseit, fogalomkészletének minden fontosabb elemét, érti az összefüggéseket, ismeri a nemzetközi kapcsolattartás formáit, eszközeit és technikáit. Legalább két idegen nyelven képes eligazodni a szakirodalmakban, különös tekintettel a szakterminológiára, képes a nemzetközi összefüggésekben való eligazodásra, folyamatok, változások követésére, megértésére, feldolgozására, alkalmazására. Képes legalább egy Európán kívüli kultúra szempontjából a nemzetközi kapcsolatok jelenségeit értelmezni. Képes önállóan írásos elemzések elkészítésére, elvégzett feladatainak szakmai közönség előtti bemutatására szóban és írásban. A hallgató képes a nemzetközi együttműködésekben való megjelenéssel kapcsolatos feladatok ellátására, képes az EU által támogatott projektek tervezésével és végrehajtásával kapcsolatos feladatok ellátására. Képes a nemzetközi, európai és regionális együttműködésekben megjelenő feladatok ellátására a magánszférában, a nem kormányzati szerveknél, az önkormányzatoknál és a kormányzati szerveknél, valamint az állami intézményekben.</t>
  </si>
  <si>
    <t>The student knows the basic terms of international relations, all the most important elements of his conceptual set, understands relationships, knows the forms, tools and techniques of international relations. At least two foreign languages are able to navigate in the literature, with special emphasis on specialist terminology, able to orientate in international contexts, follow, understand, process, and apply processes, changes. It is able to interpret the phenomena of international relations for at least one culture outside Europe. He is able to prepare written analyzes and to present his / her tasks before the professional audience in oral and written form. The student is able to perform tasks related to international co-operation, and is able to perform tasks related to the design and implementation of EU-funded projects. It is able to perform tasks in international, European and regional co-operation in the private sector, non-governmental organizations, local governments and government departments as well as public institutions.</t>
  </si>
  <si>
    <t>félév végi zárthelyi dolgozat legalább 50%-os teljesítése,egy házi dolgozat,egy prezentáció készítése</t>
  </si>
  <si>
    <t> an end-term test with a minimum passing rate of 50%,  making an home assignment, a presentation</t>
  </si>
  <si>
    <t>BAI0023</t>
  </si>
  <si>
    <t>Üzleti kommunikáció és protokoll</t>
  </si>
  <si>
    <t>Business Communication and Protocol</t>
  </si>
  <si>
    <t>A tárgy célja a hallgatók megismertetése a hatékony interperszonális kommunikáció alapjaival, szituációival a „motivációs” és „információs” funkciók érvényesítési lehetőségeivel. A hallgatók megismerik az üzleti protokoll szerepe, az európai viselkedéskultúra alapjait, formuláit. A kommunikáció alapmodellje, funkciói, interakciói. A prezentáció, az előadás, a vita, az értekezlet. A nonverbális kommunikáció formái. Az üzleti levelezés. Etikett és protokoll az üzleti életben.</t>
  </si>
  <si>
    <t>The purpose of this subject is to acquaint students with the basics of effective interpersonal communication and its situations with the validation possibilities of "motivational" and "information" functions. Students learn about the role of business protocols, the foundations and formulas of European behavior culture. The basic model, functions and interactions of communication. The presentation, the lecture, the discussion, the meeting. The forms of nonverbal communication. Business correspondence. Etiquette and protocol in business.</t>
  </si>
  <si>
    <t>Knowledge: Students acquire the special vocabulary for the press at intermediate level. They become familiar with the linguistic means of international communication and the main organs of printed and digital press .
Ability: They can understand the information and news published in different press products and can select and evaluate the sources according to their aims. They  are able to  obtain information independently. 
Attitude:  During the course students  consider it to be important to keep informed of the most recent sources including those written in the foreign language individually.
Responsibility, autonomy:  Students perform their tasks independently under general supervision.</t>
  </si>
  <si>
    <t>zárthelyi dolgozat 50%-os teljesítése</t>
  </si>
  <si>
    <t>an in-class test with a minimum passing rate of 50%</t>
  </si>
  <si>
    <t>BNT1206</t>
  </si>
  <si>
    <t>Jogi alapok II.</t>
  </si>
  <si>
    <t>Basic Law II.</t>
  </si>
  <si>
    <t>2012. évi C. törvény a Büntető Törvénykönyvről
Balogh Ágnes-Tóth Mihály: Magyar Büntetőjog- Általános rész, Osiris Kiadó, Budapest, 2015. ISBN 9789632762562
Blaskó Béla: Büntetőjogi jogesettár Rejtjel Kiadó 2014</t>
  </si>
  <si>
    <t>BNT1207</t>
  </si>
  <si>
    <t>Ifjúságszociológia</t>
  </si>
  <si>
    <t>Sociology of Youth</t>
  </si>
  <si>
    <t xml:space="preserve">a fiatalok társadalmi-gazdasági helyzetének a sajátosságait, a megváltozott ifjúsági életszakasz jellemzőit. Ifjúsági életutak elágazásai, az ifjúság jövőképe. Az ifjúság társadalmi helyzete, igényei, szükségletei. A fiatalok identitásalakulásának sajátosságai, társadalmi tapasztalatok, családi minták reprodukciója. Ifjúságkutatásk.
Az ifjúság demográfiai jellemzői, a fiatalok iskolai végzettségének alakulása, az ifjúság és munkanélküliség, ifjúság és mobilitás, ifjúkor és deviancia. 
</t>
  </si>
  <si>
    <t xml:space="preserve"> Specificity of the socio-economic situation of children and young people. Youth branching paths of life, youth vision. The features of the development of young people's identities, social experiences, family patterns and reproduction. Youth research methodology, faculty, research methods, data analysis.Youth and  educatioal attainment, unemployment, mobility, deviation.</t>
  </si>
  <si>
    <t xml:space="preserve"> Vizsgára bocsátás feltétele: prezentáció elkészítése </t>
  </si>
  <si>
    <t xml:space="preserve"> requirement(s) for admission to examination: presentation</t>
  </si>
  <si>
    <t>BNT1208</t>
  </si>
  <si>
    <t>Modern World History II.</t>
  </si>
  <si>
    <t xml:space="preserve">A hallgatók megismerik a 2. világháború utáni korszak társadalmi, gazdasági, politikai, diplomáciai, eseményeit, a hidegháború korszakát. Megismerik a kétpólusú világ kialakulásának folyamatát.  Megismerik a gyarmatok felszabadulásának folyamatát, a harmadik világ kialakulását. Ismerik a szocialista államok kialakulásának és felbomlásának történetét, a jelenkor aktuális eseményeit. </t>
  </si>
  <si>
    <t>Ismeri és összefüggésében értelmezi a korszak politikai, gazdasági, társadalmi, kulturális és civilizációs eseményeit,  azok  tendenciáit. 
Tisztában van a történettudomány jelenkori aktuális kutatási kérdéseivel, elemzési és értelmezési módszereivel. Képes a korszak nemzetközi összefüggéseiben való eligazodásra, a folyamatok, változások követésére, megértésére, feldolgozására. Ezáltal képes meegmagyarázni a korszak történelmi eseményeit. Képes hazánk történetét beilleszteni az adott korszakba és értékelni, értelmezni helyzetét,-abból következtetéseket levonni, különös tekintettel az európai integrációra. Képes szakterülete ismereteinek fejlesztésére, így önálló elemzések elkészítésére és azok szakmai közönség előtti bemutatására. Hatékonyan együttműködik a szakterületéhez kapcsolódó hazai és nemzetközi szakmai és tudományos közösségekkel. Képes a nemzetközi, európai és regionális együttműködésekben megjelenő feladatok ellátására. Képviseli a magyar és az európai identitás vallási és társadalmi, történeti és jelenkori sokszínűségét.</t>
  </si>
  <si>
    <t>The students will know and interpret the contexts and tendencies of the political, economic, social, cultural, and civilization events of the era. They will be aware of the current research questions of history, their analysis and interpretation methods. They will be able to understand the international connections of the era, follow, understand and interpret the changes. Thereby they will be capable of explaining the events of the given era. The students will be able to insert Hungary’s history to the given era, assess its position and to draw conclusions from it paying special attention to the European integration. They will be able to improve their special field, carry out analyses individually and present them to professionals. They will cooperate effectively with international and domestic scientific communities relating to their area of specialization. The students will be able to carry out international, European and regional cooperation. They will represent the contemporary variegation of the Hungarian, European identity, religion, society.</t>
  </si>
  <si>
    <t>félév-közi  kettő zárthelyi dolgozat 50%-os teljesítése</t>
  </si>
  <si>
    <t>BAI0025</t>
  </si>
  <si>
    <t>Közgazdaságtan 2.</t>
  </si>
  <si>
    <t>Economics 2.</t>
  </si>
  <si>
    <t>A makrogazdaság különböző területeinek bemutatása, az újratermelés, a gazdasági növekedés feltételeinek elemzése, a közöttük meghúzódó összefüggések feltárása. A makroökonómia áttekintése. Az aggregált kínálat és kereslet. A nemzeti kibocsátás mérése. Fogyasztás és beruházás. A kibocsátás-meghatározódás elmélet. A költségvetési politika az elméletben és a gyakorlatban. Az aggregált kínálat és a konjunktúra-ciklusok. A munkanélküliség. A pénz és a kereskedelmi banki tevékenység. A központi bank monetáris politikája. Az infláció fogalma, hatása, költségei; okok és gyógymódok. A monetarizmus és a pénzkereslet. A költségvetési monetáris keverék és a kormányzati deficit. A piacok általános egyensúlya. A kormányzat gazdasági szerepe. Szegénység, egyenlőség és hatékonyság.</t>
  </si>
  <si>
    <t>Introduction to various aspects of macroeconomics,  analysis of the conditions of reproduction and growth and identifying the links between them. Overview of macroeconomics. Aggregate demand and supply. Measuring of national output. Consumption and investment.  Theories of determination of output. Fiscal policy in theory and in practice. The aggregate  supply and business cycles. Unemployment.  Money and function of commercial banks. The monetary policy of central banks. The concept, effect and costs of inflation; causes and therapy. Monetarism and demand for money. Fiscal-monetary mix and budget deficit. General-equilibrium analysis. Economic role of governments. Poverty, equality and efficiency.</t>
  </si>
  <si>
    <t>Tudás: 
A hallgató tisztában van a makrogazdaság működésével, érti a releváns gazdasági szereplők közötti kapcsolatokat. Összefüggéseiben értelmezi a makrogazdasági folyamatokat.
Képesség: 
Fontosnak tartja a makrogazdasági folyamatok napi szintű nyomonkövetését, annak értelmezését. 
Attitüd: 
Igénye van a megismert mechanizmusok mélységében történő elsajátítására, annak kritikus elfogadására, és megszerzett tudásának bővítésére.</t>
  </si>
  <si>
    <t>Knowledge:  
Students are aware of the operation of macroeconomy, understand the relationships between the revelant economic actors. They can interpret the procceses of macroeconomy in its context. 
Ability:  
Students find it important to check the processes of macroeconomy on a daily basis as well as their interperations. 
Attitude: 
They consider it important to deepen their knowledge of macroeconomic mechanisms and  approach and accept them with criticism.</t>
  </si>
  <si>
    <t>BNT1209</t>
  </si>
  <si>
    <t>Politológia</t>
  </si>
  <si>
    <t>Politology</t>
  </si>
  <si>
    <t>Active participation in situational games. Presentation of the elements of verbal and non-verbal communication based on the observation of a short television interview. Presentation of the aggressive and submissive communication style, on the basis of a freely chosen novel or film section, in writing.</t>
  </si>
  <si>
    <t>BAI0022</t>
  </si>
  <si>
    <t>Statisztika</t>
  </si>
  <si>
    <t>Statistics</t>
  </si>
  <si>
    <t>Bevezetés a statisztika alapfogalmi rendszerébe. Statisztikai szolgálat jogi keretei, a magyar statisztika információs rendszere. Adatszerzési módok, az adatok elemzéshez történő előkészítése. A leíró statisztika elemzési módszerei: grafikus ábrázolás, viszonyszámok, középértékek, szóródási mérőszámok, empirikus eloszlások, koncentráció elemzés, indexek.  Bevezetés a minták alapján történő értékelés módszertanába. Idősorok analitikus vizsgálata, előrejelzés.</t>
  </si>
  <si>
    <t>Introduction to the basic conceptual system of statistics. The legal framework of statistical service, the information system of Hungarian statistics. Methods of gathering data, preparing data for analysis. Analytical methods of descriptive statistics: graphic presentation, ratios,  averages, scatter index numbers, empirical distributions, concentration analysis, indices. Introduction to the methodology of sample-based evaluation. Analytical examination of timelines, prediction.</t>
  </si>
  <si>
    <t>Tudás: 
Tisztában van a statisztikai alapfogalmakkal, alapösszefüggésekkel, érti az elemzési módszereket.
Képesség: 
Képes a társadalmi- gazdasági jelenségek és folyamatok megfigyelésére, számszaki összehasonlítására, összefüggések feltárására, következtetések levonására. Alkalmas vállalati és kormányzati szintű összetett feladatok rugalmas megoldására.
Attitüd: 
Nyitott a nemzetközi gazdasági, társadalmi folyamatok elemzésére, az új nemzetközi standard-ek befogadására.
Felelősség, autonómia: 
Önállóan végez adatgyűjtéseket, adatfeldolgozásokat, illetve komplex statisztikai elemzéseket. Az elemzések eredményei alapján következtetéseket von le és javaslatokat tesz a problémák megoldására.</t>
  </si>
  <si>
    <t>Knowledge: 
Students are familiar with the basic concepts and relationships of statistics and understand the methods of analysis. 
Ability: 
They are able to observe and compare the social-economic  phenomena and processes. They are also able to reveal interconnections and draw conclusions. Candidates are suitable for solving complex tasks of corporate and government level in a flexible manner. 
Attitude: 
They are open to analysing international social and economic processes and are willing to adopt new international standards.
Responsibility, autonomy: 
They carry out data gathering and processing, as well as complex statistical analyses independently. On the basis of analysis results, candidates are able to draw proper conclusions and make suggestions to solve problems. </t>
  </si>
  <si>
    <t>Két zárthelyi dolgozat - együttes értékelése alapján - legalább 50%-os teljesítése.</t>
  </si>
  <si>
    <t>Two in-class test – based on general assessment –  with a minimum passing rate of 50%</t>
  </si>
  <si>
    <t>BNT1105</t>
  </si>
  <si>
    <t>Kommunikáció és sajtószaknyelv</t>
  </si>
  <si>
    <t>Communication and language for the press</t>
  </si>
  <si>
    <t xml:space="preserve">A kurzus végeztével a hallgató képes lesz a nemzetközi kapcsolatok világáról és az Európai Unióról szóló idegen nyelvű sajtóhírek értő olvasására, valamint a megszerzett információ szakmai céljainak megfelelő felhasználására. 
</t>
  </si>
  <si>
    <t>By the end of the course students can understand the news on international relations and the European Union in the foreign language and they are able to use the new information for professional purposes.</t>
  </si>
  <si>
    <t>Tudás:
A hallgató középszinten elsajátítja a sajtónyelv jellegzetes szókincsét, nyelvi fordulatait. Az adott idegen nyelvben megismerkedik a nemzetközi kapcsolattartás nyelvi eszközeivel, megismeri a legfontosabb nyomtatott és digitális sajtóorgánumokat. 
Képesség:
Képes sajtótermékekben megjelenő információk és hírek lényegének megértésére, képes eligazodni a források között, képes önálló információszerzésre.
Attitűd:
A kurzus során elsajátítja azt az igényt, hogy a későbbiekben önállóan tájékozódjék a legfrisebb, akár idegen nyelvű forrásokból.  
Felelősség, autonómia:
Feladatait általános felügyelet mellett, önállóan végzi és szervezi.</t>
  </si>
  <si>
    <t>A tantárgy célja, hogy a hallgatók megismerjék az érdekkijárás egyik formáját, a lobbizást.Az érdek fogalma, fajtái, az érdekcsoportok típusai,érdekcsoportrendszerek.Érdekszervezetek kialakulása, érdekartikuláció, érdektranszformáció. A lobbizás szereplői:döntéshozó, lobbista, megrendelő.A lobbizás technikái, szabályozása.Az Uniós lobbizás.</t>
  </si>
  <si>
    <t>Ismeri a társadalom működésének alapelveit, a lobbizás célját, módszereit. Képesség: Fejleszti a hallgatók érdekérvényesítő képességét. Attitüd: társadalmi érzékenység, mások iránti felelősség vállalás. Autonómia: szakmai felelősség, együttműködő képesség.</t>
  </si>
  <si>
    <t>Gyakorlati jegy</t>
  </si>
  <si>
    <t>Term grade</t>
  </si>
  <si>
    <t>félévközi zh, házi dolgozat</t>
  </si>
  <si>
    <t>mid-term test, házi dolgozat</t>
  </si>
  <si>
    <t>BAI0019</t>
  </si>
  <si>
    <t>Filozófiatörténet</t>
  </si>
  <si>
    <t>History of Philosophy</t>
  </si>
  <si>
    <t xml:space="preserve">A filozófiai örökség, a görög filozófia  Socrates előtt. A klasszikus görög filozófia. Középkori filozófia. A reneszánsz és a reformáció. A racionalizmus és az empirizmus. Felvilágosodás, német idealizmus. Irracionalizmus, életfilozófiák (Nietzsche). A kortárs filozófia fő irányzatai.
A metafizika és logika fő kérdései. A filozófiai érvelés. A filozófia mint életművészet.
</t>
  </si>
  <si>
    <t xml:space="preserve">Tudás: 
A hallgatók strukturált tudományos filozófiatörténeti ismeretekkel rendelkeznek.
Képesség:
Filozófiai ismereteiket képesek adaptív módon alkalmazni a kultúraközvetítés során.
Attitűd:
Személyiségüket az egyetemes emberi és nemzeti értékek tisztelete jellemzi.
Autonómia:
A hallgatókat a tudatos értékválasztás jellemzi
</t>
  </si>
  <si>
    <t xml:space="preserve">Knowledge:
Students have structured scientific knowledge of the history of philosophy.
Ability:
Students are able to apply their philosophical knowledge adaptively in cultural mediation.
Attitude:
Their personality is characterized by respect for universal human and national values.
Autonomy:
Students are able to make a conscious choice of values.
</t>
  </si>
  <si>
    <t>a vizsgára bocsátás feltétele: egy esszé</t>
  </si>
  <si>
    <t>requirement for admission to examination: one essay</t>
  </si>
  <si>
    <t>BNT1211</t>
  </si>
  <si>
    <t>Szaknyelv – idegenforgalom és vendéglátás</t>
  </si>
  <si>
    <t>Terminology of tourism and hospitality</t>
  </si>
  <si>
    <t xml:space="preserve">A kurzus végén a hallgató ismeri a turizmus és vendéglátás területével, működésével és a felmerülő gyakorlati feladatok elvégzésével, irányításával, szervezésével kapcsolatos idegen nyelvű szakszókincset, használni tudja a szakirodalmat.
</t>
  </si>
  <si>
    <t xml:space="preserve"> o Tudás
-   idegen nyelven megismerkedik a turisztikai ágazat működése, a turizmus hazai és nemzetközi piaca, a piac szereplői, a különböző típusú turisztikai vállalkozások (szálláshelyek, vendéglátóhelyek, szabadidős létesítmények) típusai, a turizmus alágazatainak és tevékenységeinek (utazásszervezés és közvetítés, térség-menedzsment szervezetei, egyéb szolgáltatók stb.) működése szakszókincsével.
o Képesség
-  képes a turisztikai és vendéglátó vállalkozások tevékenységének részleges vagy teljes körű tervezésére, szervezésére, irányítására és ellenőrzésére. .
o Attitűd
-  Fogékony az új információk befogadására idegen nyelven, törekszik idegen nyelvű szakmai tudásának és munkakapcsolatainak fejlesztésére, valamint a piaci szereplőkkel idegen nyelven történő együttműködésre.
o Felelősség, autonómia:                           -  Feladatokhoz kapcsolódóan folyamatosan fejleszti idegen nyelvi szövegalkotási készségét.</t>
  </si>
  <si>
    <t>Knowledge: Students acquire the special vocabulary of tourism sector in the foreign language. The main topics of their studies include the following: the domestic and international market of tourism, different types of businesses in tourism (concerning accommodation, catering, leisure facilities), the characteristic features of its subsectors .                 Ability: They are able to plan, set up, run and control businesses in tourism and catering.                                                Attitude: They are open to acquire new information in the foreign language and make an effort to develop their foreign language skills and keep up working relations as well as co-operate with business partners using the foreign language .                                Responsibility, autonomy: They consider it important to develop their language skills in the foreign language persistently.</t>
  </si>
  <si>
    <t>2 zárthelyi dolgozat</t>
  </si>
  <si>
    <t>two in-class test</t>
  </si>
  <si>
    <t>BNT1112</t>
  </si>
  <si>
    <t>Nemzetközi közjog</t>
  </si>
  <si>
    <t>A nemzetközi közjog oktatása elősegíti, hogy a hallgatók ezt a rendkívül szerteágazó jogterületet megértsék. A tananyag keretében a hallgatók megismerkedhetnek a nemzetközi jog jellegével, annak jogforrásaival, illetve a nemzetközi kapcsolatok egész világot behálózó bonyolult összefüggéseivel. A  félév során bemutatásra kerülnek a nemzetközi jog történeti aspektusai, a nemzetközi jog forrásai, a nemzetközi jog és a belső jog viszonya, valamint a normakonfliktus magyarázata. A források osztályozása (Az alaki források osztályozása a Nemzetközi Bíróság Statútumának 38. Cikke alapján. A Statútumban nem szereplő egyéb jogforrások ismerete ) A nemzetközi ius cogens, a nemzetközi jog kodifikációja. Az általános jogelvek, a méltányosság. A nemzetközi viták békés rendezése (jogforrások, alapelvek).</t>
  </si>
  <si>
    <t>Environmental protection in EU</t>
  </si>
  <si>
    <t xml:space="preserve">A környezetvédelem főbb területeinek bemutatása, ismereti és szemléleti alapozás a
későbbi tantárgyakhoz. Az ember és környezete kapcsolatának, valamint az ember
környezet-átalakító tevékenységének és a tevékenység környezeti hatásainak ismertetése.  A környezet a környezetvédelem; a
környezettudomány és az ökológia fogalma. Ember és a természet közötti kapcsolat a
kezdetektől napjainkig. Az emberi tevékenység káros hatásai. Környezet és társadalom. Fenntartható fejlődés.
</t>
  </si>
  <si>
    <t>Rendelkezik rendszerszerű, alapvető környezeti ismeretekkel.                                                                                                      Ismeri az összefüggéseket természet és az ember kapcsolatrendszerében.                                                                                    Képes a különböző társadalom- és természettudományos területek tudás- és ismeretanyaga közötti összefüggések felismerésére, integrációjára.  Képes transzdiszciplináris gondolkodásra. Törekszik a természet és az ember viszonyának felelősségteljes megismerésére.</t>
  </si>
  <si>
    <t xml:space="preserve">Requirement(s) for admission to examination:  an end-term test with a minimum passing rate of 50%. </t>
  </si>
  <si>
    <t>Kiss Ferenc-Vallner Judit: Környezettudományi alapismeretek, 2001.
Kiss Ferenc, Lakatos Gyula, Rakonczai János, Majer József: Környezettani
alapismeretek, 2011. (http://www.tankonyvtar.hu)
Kerényi Attila: Környezettan, 2003.
Rachel Carson: Néma tavasz, 1994 (1962).
Daniel Quinn: Izmael, 1993.</t>
  </si>
  <si>
    <t>BNT1127</t>
  </si>
  <si>
    <t>Külkereskedelmi ismeretek</t>
  </si>
  <si>
    <t>Foreign Trade Knowledge</t>
  </si>
  <si>
    <t>A nemzetközi és a magyar külkereskedelem legfontosabb jellemzői. A kereskedelempolitika alapelvei és legfontosabb eszközei. Kereskedelempolitika az EU-ban. Magyarországi külkereskedelmi szabályozás, a külkereskedelmi ügylet létrejötte, a legfontosabb szerződéses feltételek. Az INCOTERMS 2000. Fizetési módok és eszközök a nemzetközi kereskedelemben.</t>
  </si>
  <si>
    <t xml:space="preserve">The characteristic features of international and Hungarian foreign trade. The basic principles and objects of the trading policy. Trade policy in the EU. Hungarian regulations in foreign trade, making foreign trade deals, the main principles of making a contract. INCOTERMS 2000. Methods and means of payment in international trade. </t>
  </si>
  <si>
    <t>Tudás: A hallgatók megismerik a nemzetközi és magyar külkereskedelem legfontosabb jellemzőit, a kereskedelempolitika intézményrendszerét. Megtanulhatják, hogyan léphet ki egy vállalkozás nemzetközi piacra. 
Képesség:  A tanult ismeretek birtokában képes lesz áttekinteni a nemzetközi külkereskedelmi folyamatokat.
Attitűd: Kritikusan fogja kezelni Magyarországnak az Európai Unió- és a világ más országaival folytatott kereskedelmi tevékenységeit.</t>
  </si>
  <si>
    <t>1 záthelyi dolgozat min. 60%-os teljesítése.
Magyarország és egy választott ország kereskedelmi kapcsolatának bemutatása 6-8 oldal terjedelemben</t>
  </si>
  <si>
    <t>one written test with a minimum 60% result. Written assignement on the description of the trade relationship between Hungary and a chosen country in 6-8 page length.</t>
  </si>
  <si>
    <t>Balázs-Constantinovits-Mádi-Sipos (2000): A külkereskedelem technikája, Aula Kiadó, Bp.
Kárpáti László-Lehota József: Kereskedelmi ismeretek DE AMTC AVK 2007.
Robert C. Feenstra:International trade 2000.</t>
  </si>
  <si>
    <t>BAI0133</t>
  </si>
  <si>
    <t>Pénzügyi ismeretek</t>
  </si>
  <si>
    <t>Basics of Finances</t>
  </si>
  <si>
    <t>A tárgy tartalma: A pénz kialakulása; A pénz időértéke; A gazdaságpolitika és a pénzügypolitika fogalma, eszközei, funkciói és szereplői; A pénzügyi rendszer felépítése, ellenőrzése; Bankügyletek (aktív, passzív, semleges); Bankbetétek, banki hitelek</t>
  </si>
  <si>
    <t>Course programme: Origin of money; time value of money; concept, tools, functions and actors of economic policy and financial policy; Structure and control of the financial system; Banking (active, passive, neutral); Bank deposits, credits.</t>
  </si>
  <si>
    <t xml:space="preserve">A tárgy sikeres teljesítésével elsajátítja a pénzügyi rendszer működésének alapvető ismereteit, valamint rendelkezik a pénzügyi számítások alapjaival, így eligazodnak a szakmájukra ható alapvető pénzügyi folyamatok között.
Tudása: 
Rendelkezik a szakterületéhez tartozó alapvető elméleti és gyakorlati pénzügyi ismeretekkel. 
Képessége: 
Az elsajátított alapvető pénzügyi ismeretek gyakorlati alkalmazására képes. 
Attitűdje: 
Befogadó mások véleménye iránt, proaktív, törekszik szakmájához kapcsolódó pénzügyi tudásának további fejlesztésére.
Autonómia és felelősség: 
Csoportmunkák során a rá eső pénzügyi feladatokat felelőséggel végzi.
</t>
  </si>
  <si>
    <t xml:space="preserve">By successfully completing the course, students acquire basic knowledge of the operation of the financial system and basic calculation methods. Thus, they understand the fundamental financial processes influencing their work. 
Knowledge: 
Students have a basic theoretical and practical financial knowledge connected to their field. 
Ability: 
Students are able to put their financial knowledge into practice. 
Attitude: 
Students are open to the opinion of others. They are proactive and strive for broadening their professional knowledge.
Autonomy and responsibility: 
During team works, students perform their share responsibly. 
</t>
  </si>
  <si>
    <t>A félévközi két zárthelyi dolgozat egyenként min. 51%-os teljesítése.</t>
  </si>
  <si>
    <t>Two in-class test, at least 51% seperately.</t>
  </si>
  <si>
    <t xml:space="preserve">BOD PÉTER ÁKOS (2014): Bevezetés a Gazdaságpolitikába. Akadémiai Kiadó. ISBN: 9789630595315.
GÁL ERZSÉBET (2010): Hitelkérelem és banki ismeretek. www.tankonyvtar.hu
HORVÁTH ZSUZSANNA (2010): Pénzügy I. A vállalkozások általános pénzügyei. Oktatáskutató és fejlesztő Intézet, Budapest. ISBN: 9789631967685
JUHÁSZNÉ KOPPÁNY MÁRTA (2015): Pénzügyi alapismeretek 11., Műszaki könyvkiadó, Budapest. ISBN: 9789631665468.
PAMELA PETERSON DRAKE, FRANK J. FABOZZI (2010): The Basic of Finance , John Wiley &amp; Sons, Inc, Hoboken, New Jersey. ISBN: 978-0-470-60971-2 (cloth) </t>
  </si>
  <si>
    <t>BAI0031</t>
  </si>
  <si>
    <t>Marketing</t>
  </si>
  <si>
    <t>A tárgy célja az egyetemi hallgatók megismertetése a gazdasági szervezetek tudatosan kialakított marketingrendszerének sajátos vonásaival. A piacorientáció és a fogyasztó- valamint élményorientált gondolkodás jelentősége._x000D_
A 7P elvű marketingaktivitás rendszer, makro-és mikrokörnyezeti trendek, piac-szegmentáció és fogyasztói magatartás és piackutatási módszerek, azok gyakorlati alkalmazása (adatgyűjtés és elemzés). A szolgáltatások sajátosságai, a HIPI-elv._x000D_</t>
  </si>
  <si>
    <t>The course aims to raise  students' awareness of the special features of the consciously created marketing system of  business organizations. The importance of market orientation and consumer oriented thinking. Understanding the economic significance of marketing. Practical application of market research methods. Parts of the marketing elements, (7P Product-Price-Place-Promotion-People-Physical evidence-Processing). Macro -and  micro environment trends, market segmentation and positioning. Consumer behaviour, and market research methods and their application. (Data collection and analysis). The characteristics of services, the HIPI principle.</t>
  </si>
  <si>
    <t>BNT1130</t>
  </si>
  <si>
    <t>Egybefüggő szakmai gyakorlat</t>
  </si>
  <si>
    <t>Professional Practice</t>
  </si>
  <si>
    <t>A szakmai gyakorlat időtartama alatt a hallgatók megismerik a korábbiakban megszerzett elméleti tudásbázis gyakorlati adaptálásának szituációit, módszereit. A szakmai gyakorlat célja, hogy a hallgatók tanulmányaiknak, illetve szakirányuknak megfelelő tevékenységet végző fogadóintézménynél (szervezetnél, vállalatnál, közintézménynél, civil szervezetnél) megismerkedjenek az ott folyó szakmai munkával, bekapcsolódjanak a napi munkavégzésébe, önállóan oldják meg a munkahelyi vezetőjük által rájuk bízott feladatot, illetve tapasztalatokat gyűjtsenek a munkaerőpiacon való későbbi elhelyezkedéshez. A hallgató aktívan részt kell, hogy vegyen a szervezet napi tevékenységében, beilleszkedve annak munkarendjébe.</t>
  </si>
  <si>
    <t xml:space="preserve">1979. évi 13. törvényerejű rendelet a nemzetközi magánjogról
Mádl Ferenc – Vékás Lajos: Nemzetközi magánjog és nemzetközi gazdasági kapcsolatok joga ELTE –Bp.
BURIÁN László: Nemzetközi magánjog – Általános rész. Budapest, Pázmány Press, 2014.  9789633081464ISBN </t>
  </si>
  <si>
    <t xml:space="preserve">Nemzetközi üzleti ismeretek </t>
  </si>
  <si>
    <t>Basics of International Business</t>
  </si>
  <si>
    <t>A nemzetközi kereskedelem elméletei kereskedelempolitika nemzetközi fizetési mérleg, GATT és WTO árfolyampoliti-ka, globalizáció</t>
  </si>
  <si>
    <t>Theories of international trade, trade policy, international balance of payments, GATT and WTO, exchange rate politics, globalization.</t>
  </si>
  <si>
    <t>A végzettek legyenek képesek tájékozódni a hazai és a nemzetközi környezet legjelentősebb különbségeiről, ismerjék a külkereskedelem egyes technikáit, valamint a külkereskedelem szabályozásának logikáját.
Attitűd: 
Legyenek érzékenyek a magyarországi termékek minőségére, exportképességének javítására, folyamatos tökéletesítésére, a magyar foglalkoztatottság javítására.</t>
  </si>
  <si>
    <t xml:space="preserve">Knowledge: 
Students understand the most significant differences of the Hungarian and foreign environment. They know different techniques of foreign trade as well as the logic of regulating foreign trade.
Attitude: 
Students are sensitive to the quality of Hungarian products, to the improvement and continuous perfecting of the opportunities of exporting goods as well as to increasing Hungarian employment.
</t>
  </si>
  <si>
    <t>1 db zárthelyi (min. 51 %), 1 egyéni projetkmunka</t>
  </si>
  <si>
    <t>one in-class test (min. 51 %), individual project work</t>
  </si>
  <si>
    <t>Csáki György (2006): A nemzetközi gazdaságtan alapjai és a világgazdaságtan alapjai, Napvilág Kiadó. 
Az előadásokon elhangzottak.</t>
  </si>
  <si>
    <t>BAI0002</t>
  </si>
  <si>
    <t>Környezet és ember</t>
  </si>
  <si>
    <t>Environment and Human</t>
  </si>
  <si>
    <t xml:space="preserve">A természet és az ember kapcsolatának bemutatása, ismereti és szemléleti alapozás 
más tantárgyakhoz. Az ember és környezete kapcsolatának, valamint az ember
környezet-átalakító tevékenységének és a tevékenység környezeti, egészségügyi hatásainak ismertetése.  A környezet a környezetvédelem; a környezettudomány és az ökológia fogalma. Az emberi tevékenység káros hatásai. A talaj, a víz és a levegő szennyeződése. Globális környezeti problémák. A megváltozott környezeti feltételek hatása az emberi egészségre és munkavégzésre. Környezet és a fogyasztói társadalom. Fenntartható fejlődés.
</t>
  </si>
  <si>
    <t>Basic knowledge about the relationship between environment and human for other lectures coming in future semesters. The interaction between human and nature, the impact of human activity on the environment and its effect on  human health. Definition of the environment, environmental protection, environmental science and ecology. Harmful effects of human activity. Soil, water and air pollution. Global environmental problems. The impact of changing environmental conditions on human health and work. Interaction between consumer society and the environment. Sustainable development.</t>
  </si>
  <si>
    <t>Tudás:
Rendelkezik rendszerszerű, alapvető környezeti ismeretekkel. Ismeri az összefüggéseket természet és az ember kapcsolatrendszerében.                                                                                    
Képesség:
Képes a különböző társadalom- és természettudományos területek tudás- és ismeretanyaga közötti összefüggések felismerésére, integrációjára.  Képes transzdiszciplináris gondolkodásra. 
Attitűd:
Törekszik a természet és az ember viszonyának felelősségteljes megismerésére.</t>
  </si>
  <si>
    <t xml:space="preserve">Knowledge: 
The students have a clear view on systematic basic environmental issues. They know the relationships between human and environment. 
Ability: 
They are able to recognize and integrate the relationships between different fields of social and natural sciences. They are capable of transdisciplinary thinking.                                                                            
Attitude: 
They strive for the responsible cognition of the relationship between nature and human.                            </t>
  </si>
  <si>
    <t>Vizsgára bocsátás feltétele: félév végi zárthelyi dolgozat 50%-os teljesítése</t>
  </si>
  <si>
    <t>Requirement(s) for admission to examination:  an end-term test with a minimum passing rate of 50%</t>
  </si>
  <si>
    <t>BNT1115</t>
  </si>
  <si>
    <t>Theory of International Politics</t>
  </si>
  <si>
    <t>A kurzus vélja a nemzetközi politika elmélete fő elemeinek definiálása, a kritériumok meghatározása, az elméletek kronológikus vizsgálata. A modern, ún.vesztfáliai típusú államközpontú nemzetközi rendszer kialakulása, sajátossága és modernizálódása. A nemzetközi politika elmélet fő áramú iskolái és vitái:1. idealizmus, 2. tradicionalizmus, 3. neorealizmus, 4. neomarxista kiindulások, 5. racionalista elméletek. A nemzetközi rendszer összehasonlító vizsgálata, hatalmi egyensúly, hatalompolitika, kollektív biztonság kísérlete, hidegháború, mint nemzetközi rendszer, globalizált nemzteközi rendszer és határai.</t>
  </si>
  <si>
    <t>The objective of the lesson is to define the main elements of political theory, to define its criteria and to analyze chronologically the different theories. The birth of the modern (also called Westfalia type) state-centered international political system, its particularities and modernization. The main schools and debates of international political theory: 1. Idealism, 2. Traditionalism, 3. Neo-realism, 4. Neo-Marxist beginnings, 5. Rationalist theories. Comparative analysis of the international system, balance of power, power politics, collective defense, cold war as a political system, globalized international system and its borders.</t>
  </si>
  <si>
    <t>Tudás: Ismeri a nemzetközi politika elmélet alapelveit. 
Képesség: Fejleszti a hallgatók komparatív készségét. 
Attitüd: A politika iránti érdeklődés felkeltése. 
Kompetencia: Nyitottság és érzékenység a társadalmi kérdések iránt. 
Autonómia: Tárgyszerűség, szakszerűség, rendszerező képesség.</t>
  </si>
  <si>
    <t>Karen A.Mingst(2011): A nemzetközi kapcsolatok alapjai, Budapest, Napvilág Kiadó, ISBN9789633380420
Kissinger Henry(2008): Diplomácia, Budapest, Panem-Grafo, ISBN 9789635451999
Kiss J.László(2009): Változó utak a külpolitika elméletében és elemzésében, Osiris Kiadó Kft Budapest. ISBN9789632760339</t>
  </si>
  <si>
    <t>BNT1116</t>
  </si>
  <si>
    <t>Diplomáciatörténet</t>
  </si>
  <si>
    <t>History of Diplomatic</t>
  </si>
  <si>
    <t>A diplomáciatörténet szakaszai: ókori görögök és a hellenisztikus világ, bizánci diplomácia, középkor és a kora újkor diplomáciája,Niccolo  Machiavelli,a modern diplomácia mükődése (konferenciák a 19. században, Metternich, Talleyrand,Gorcsakov), nemzetközi kapcsolatok és a diplomáciatörténete a 20. században.</t>
  </si>
  <si>
    <t xml:space="preserve"> The students will know and interpret the contexts and tendencies of the political, economic, social, cultural, and civilization events of the era. They will be aware of the current research questions of history, their analysis and interpretation methods. They will be able to understand the international connections of the era, follow, understand and interpret the changes. Thereby they will be capable of explaining the events of the given era. The students will be able to insert Hungary’s history to the given era, assess its position and to draw conclusions from it. They will be able to improve their special field, carry out analyses individually and present them to professionals. They will cooperate effectively with international and domestic scientific communities relating to their area of specialization. </t>
  </si>
  <si>
    <t xml:space="preserve">félév-közi kettő zárthelyi dolgozat 50%-os teljesítése
</t>
  </si>
  <si>
    <t>Requirement for admission to examination: a mid-term two tests with a minimum passing rate of 50%.</t>
  </si>
  <si>
    <t xml:space="preserve">Németh István szerk. (2006): 20. századi egyetemes történelem I- II. Osiris Kiadó.       Bp. ISBN: 963-389-75-91
Hobsbawn, E. J. (2004): A birodalmak kora (1875- 1914). Pannonica Kiadó Kft. Bp.      ISBN: 978-963-925-29-29
Michael Howard-William Roger Louis (2002): Oxford. Világtörténet a 20. században.    Napvilág Kiadó. Bp. ISBN: 963-935-00-79   
Romsics Ignác (2007): A 20. század rövid története. Rubicon Kiadó. Bp. ISBN: 978-963-983-90-76    
Ormos Mária-Majoros István (2003): Európa a nemzetközi küzdőtéren. Osiris Kiadó.     Bp. ISBN: 963-389-501-4  </t>
  </si>
  <si>
    <t>BAI0024</t>
  </si>
  <si>
    <t>Közgazdaságtan 1.</t>
  </si>
  <si>
    <t>Economics 1.</t>
  </si>
  <si>
    <t>end term test, mid term test</t>
  </si>
  <si>
    <t>BNT1118</t>
  </si>
  <si>
    <t>XX. századi világirodalom</t>
  </si>
  <si>
    <t>20 th Century World Literature</t>
  </si>
  <si>
    <t>A világirodalom fogalma. Az európai irodalom fogalma. Avantgárd és irodalom. Apollinaire, Brecht. A nagyregény. Proust. Joyce. Az elveszett nemzedék. Hemingway. Az abszurd. Kafka. Az esszéregény: Thomas Mann. A líra. Gottfried Benn. Az egzisztencializmus. Sartre, Camus. Az amerikai dráma. Arthur Miller. Az abszurd dráma. Beckett, Ionesco. A posztmodern. Marquez. A kelet-európai irodalom. HaŠek, Hrabal. Az orosz és a posztszovjet irodalom. Jeszenyin. Bulgakov. Szolzsenyicin. Paszternak.  Ulickaja.</t>
  </si>
  <si>
    <t xml:space="preserve">A kurzus során a hallgató elsajátítja a modern irodalom történetében való tájékozódás módszereit.  Képes egyéni ismeretszerzésre. A szövegek olvasásakor sajátos önismeretre tesz szert. 
Tudás
A hallgató ismereteket szerez a XX. század legismertebb alkotóiról, a művészi folyamatokról. A történelem és a művek összefüggéseiről. Ismeretek szerez a század  művészi nyelvhasználatának köréből.
Képességek
Az elsajátított ismereteket képes alkalmazni: esszéket ír olvasmányélményivel kapcsolatban.
Attitűd
A világirodalom legkiemelkedőbb műveinek olvasása által maga is empatikusabbá, nyitottabbá válik a másik ember irányába.
Autonómia
Autonómiája is alakul ugyanakkor, felelősebb lesz döntéseiben.
</t>
  </si>
  <si>
    <t>két zárthelyi dolgozat és egy otthoni esszé írása</t>
  </si>
  <si>
    <t xml:space="preserve"> two in-class tests and home assignments</t>
  </si>
  <si>
    <t>BNT1119</t>
  </si>
  <si>
    <t>Szaknyelv – pályázatírás</t>
  </si>
  <si>
    <t>Terminology of Writing Proposals</t>
  </si>
  <si>
    <t xml:space="preserve">A kurzus végén a hallgató rendelkezik azokkal a szaknyelvi, nyelvhasználati ismeretekkel, amelyek képessé teszik arra, hogy pályázatokkal foglalkozzon.
</t>
  </si>
  <si>
    <t>At the end of the term students possess the foreign language skills required for special purposes that enable them to write project proposals and be engaged in their implementation.</t>
  </si>
  <si>
    <t xml:space="preserve"> o Tudás
-  A hallgató jártas a prezentációs technikák alkalmazásában és ismeri a pályázatokkal kapcsolatos idegen nyelvű alapfogalmakat.
o Képesség
-  Képes projekt-teamben dolgozni és a projektkommunikációban részt venni. Képes az EU által támogatott projektek tervezésével és végrehajtásával kapcsolatos feladatok ellátására..
o Attitűd
-  Törekszik az információk kritikus elemzésére és feldolgozására és igénye van arra, hogy idegen nyelven megszerzett tudását folyamatosan bővítse.
o Felelősség, autonómia:                           - Feladatokhoz kapcsolódóan folyamatosan fejleszti idegen nyelvi szövegalkotási készségét.</t>
  </si>
  <si>
    <t>Knowledge: Students are familiar with presentation techniques and can understand and apply the basic terms of proposal writing in the foreign language.  Ability: Students are able to work in project-teams and participate in project communication. They can perform tasks related to writing proposals and implementation of projects funded by the EU.                                                   Attitude: They strive to analyse and process information critically and want to expand the acquired knowledge in the foreign language continuously.     Responsibility, autonomy: They consider it important to develop their language skills in the foreign language persistently.</t>
  </si>
  <si>
    <t>Projektmunka és egy zárthelyi dolgozat</t>
  </si>
  <si>
    <t>Project work and an in-class test</t>
  </si>
  <si>
    <t>BAI0017</t>
  </si>
  <si>
    <t>Etika</t>
  </si>
  <si>
    <t>Ethics</t>
  </si>
  <si>
    <t>Az európai erkölcsfilozófia irányzatai. Erkölcsi alapfogalmak. Az etikai rendszerek tipológiája (erkölcstanok, formális etika, személyiségetika stb.). Morálfilozófiai érvelések, bizonyítások, az erkölcs filozófiai megalapozhatóságának elméleti összefüggései. Modern etikai irányzatok, etikai dilemmák, elvi megoldási javaslatok.</t>
  </si>
  <si>
    <t>Trends of European moral philosophy. Moral concepts. The typology of ethical systems (morality, formal ethics, personality ethics, etc.). Moral philosophical arguments, proofs, the theoretical context of moral philosophical substantiation. Modern ethical trends, ethical dilemmas, conceptual solutions.</t>
  </si>
  <si>
    <t xml:space="preserve">Tudás:
 A hallgatók ismerik az erkölcsfilozófia és az etika alapfogalmait, fő irányzatait.
Képesség:
Erkölcsfilozófiai és etikai ismereteiket képesek adaptív módon alkalmazni a nevelő munkában.
Attitűd: 
Személyiségüket előítélet-mentesség, tolerancia, szociális érzékenység és segítő attitűd jellemzi.
Felelősségvállalás:
Felelősséget vállalnak munkájuk során hozott etikai döntéseikért és következményeiért.
</t>
  </si>
  <si>
    <t xml:space="preserve">Knowledge:
Students are familiar with the basic concepts of moral philosophy, ethics and main trends.
Ability:
They are able to involve their moral philosophical and ethical knowledge in their work.
Attitude:
Their personality is characterized by anti-prejudice, tolerance, social sensitivity, and helpful attitude.
Responsibility:
They take responsibility for their ethical decisions and consequences in their work.
</t>
  </si>
  <si>
    <t>BNT1220</t>
  </si>
  <si>
    <t>Társadalomgazdasági földrajz</t>
  </si>
  <si>
    <t>Socio-Economic Geography</t>
  </si>
  <si>
    <t>A hallgatók megismerik a földrajzi környezet  és a gazdaság kapcsolatát. Megismerik a társadalom fejlődésének, gazdaságot befolyásoló tényezőit, azok kapcsolatát, egymásra épülését, a gazdaság fejlődésének korszakait, annak ágazatait, teljesítményét, földrajzi eloszlását.</t>
  </si>
  <si>
    <t xml:space="preserve"> The students will know the relationship between the geographical environment and economy. They will get to know the factors which develop society and influence economy, their relationship, how they operate, the periods of economic development, its sectors, achievements and geographical distribution. </t>
  </si>
  <si>
    <t xml:space="preserve">A fenntarthatóság egyik alapgondolata, hogy a környezeti problémák nem kezelhetők
társadalmi és gazdasági összefüggésekből kiragadva akkor, ha valóban fenntartható
megoldásra törekszünk. Ezt kívánjuk erősíteni a tantárgy segítségével:
A globális polgár. Társadalmi beágyazottság. Az iskola és a kultúra szerepe a fenntarthatóság
megvalósításában. A fenntartható fejlődés és a gazdaság kapcsolata. Az ökológiai láblenyomat. Fenntartató városok.
</t>
  </si>
  <si>
    <t xml:space="preserve">Képes a fenntarthatóságot célzó projektek előkészítésére és megvalósításával kapcsolatos
feladatok ellátására. Nyitott a szakmájához kapcsolódó, más területen tevékenykedő szakemberekkel való önálló és felelős szakmai együttműködésre. Felelősséget vállal a  közösségben a környezetvédelmi téren hozott döntéseiért és a fenntarthatóság elve a tervezett projektekben  megjelenik.
</t>
  </si>
  <si>
    <t xml:space="preserve">Vizsgára bocsátás feltétele: félév végi zárthelyi dolgozat 50%-os teljesítése. </t>
  </si>
  <si>
    <t>BNT2134</t>
  </si>
  <si>
    <t>Szaknyelv - Európai Uniós szaknyelv</t>
  </si>
  <si>
    <t>Terminology of European Union</t>
  </si>
  <si>
    <t>A kurzus végén a hallgató ismeri az Európai Unió kérdésköreivel, szervezeteivel és működésével kapcsolatos idegennyelvű szókincset, valamint eligazodik a téma idegen nyelven rendelkezésre álló szakirodalmában.</t>
  </si>
  <si>
    <t>Students become familiar with the foreign-language vocabulary related to the aspects of the European Union, its organisations and operation. They gain insight into the related foreign-language literature.</t>
  </si>
  <si>
    <t xml:space="preserve"> o Tudás
- a kurzus végén a hallgató rendelkezik az Európai Unió működésével, felépítésével kapcsolatos idegennyelvi szókincs  ismeretével.  
o Képesség
- a hallgató képes a megszerzett idegen nyelvi tudás birtokában az Európai Unió kérdésköreivel kapcsolatban szóban és írásban értekezni, idegen nyelvű szakirodalmat olvasni, megérteni. .
o Attitűd
- a megszerzett idegen nyelvi tudás birtokában igénye van a szakterülettel kapcsolatos újabb ismeretanyagok elsajátítására. </t>
  </si>
  <si>
    <t>BNT1235</t>
  </si>
  <si>
    <t>History of Hungarian Foreign Policy</t>
  </si>
  <si>
    <t xml:space="preserve">The students will get to know the most important paradigms of the theories of international relationships and be well-informed about the debates among them. They will have knowledge about the most important events and eras of the Hungarian foreign policy from the foundation of the state till today. </t>
  </si>
  <si>
    <t xml:space="preserve"> A hallgató Ismeri Magyarország és a külvilág kapcsolatrendszerét, annak alakulását, tendenciáit a történelem során. Ismeri a  magyar külpolitika korszakonkénti aktuális kérdéseit, így képes önállóan elemezni a külpolitikai eseményeket, ezáltal következtetéseket képes levonni hazánk nemzetközi szerepére nézve. Reálisan értékeli Magyarország nemzetközi helyzetét és így képviseli a magyar és az európai identitás vallási és társadalmi, történeti és jelenkori sokszínűségét. Hatékonyan együttműködik a szakterületéhez kapcsolódó hazai és nemzetközi szakmai és tudományos közösségekkel. </t>
  </si>
  <si>
    <t xml:space="preserve">The students will know the relationships of Hungary and the outside world, its conformation and tendencies during history. They will know the current questions of the Hungarian foreign policy in different eras and they will be able to analyse the foreign political events individually thereby they will be able to draw conclusions concerning the international role of our country. They will assess Hungary’s international position realistically and represent the contemporary variegation of the Hungarian, European identity, religion, society. They will cooperate effectively with international and domestic scientific communities relating to their area of specialization. </t>
  </si>
  <si>
    <t>BNT1236</t>
  </si>
  <si>
    <t>Biztonságpolitika</t>
  </si>
  <si>
    <t>Security Policy</t>
  </si>
  <si>
    <t>A biztonságpolitika alapfogalmai, a geopolitikai iskolák, a válságkezelés és konfliktusmegelőzés módszerei. Európa és az Európán kívüli régiók gazdasági, társadalmi és kulturális jellemzői, a régiók egymáshoz viszonyított fejlettségének változásai és hatásuk a nemzetközi kapcsolatok alakulására. A nagy civilizációs központok kölcsönhatásai a XIX-XX. században, napjainkig. A nemzetközi erőviszonyok alakulása, a béke, a biztonság és függetlenség. A globalizáció folyamata, a nemzetközi politikai viszonyok 1960 utáni alakulása világpolitikai és regionális szinten. A világ vezető hatalmainak és politikai erőközpontjainak nemzetközi törekvései, ezek belső háttere, nemzetközi szerepe. A nemzetközi régiók és válsággócok, melyek jelentősen befolyásolják a világpolitikát. Az 1990-es évek biztonsági kihívásai és a kockázati tényezői, a stratégiai környezet átalakulása. A Magyar Köztársaság nemzetbiztonsága. A nagyhatalmak (Az Amerikai Egyesült Államok, Németország, Japán, Franciaország, Nagy-Britannia, Oroszország valamint Izrael) biztonságpolitikája, stratégiai elemeit. A XXI. század új biztonságpolitikai és kockázati tényezői. Az ENSZ, a NATO, A Nyugat-Európai Unió, az EBESZ, valamint az Európai Unió Közös Kül- és Biztonságpolitikája (CFSP) és a Közös Biztonság és Védelmi Politikája (CESDP) szerepét és működése. A fegyverzetkorlátozási és leszerelési tárgyalások, a multi- és bilaterális szerződések, a biológiai, vegyi, hagyományos és nukláris fegyverzetkorlátozásra irányuló tevékenységek és megállapodások</t>
  </si>
  <si>
    <t>A hallgató átfogó ismereteket szerez az európai és a globális biztonság- és védelempolitika alapkérdéseiről. A hallgató tájékozott a magyar és egyetemes biztonságpolitikai összefüggésekben, értelmezi a biztonságpolitikához kapcsolódó, nemzetközi, európai és regionális, politikai, jogi ismereteket és eseményeket. A hallgató ismeri a biztonságpolitika alapvető szakkifejezéseit, fogalomkészletét. Legalább két idegen nyelven képes eligazodni a szakirodalomban, képes a nemzetközi biztonságpolitikai összefüggésekben való eligazodásra, folyamatok, változások követésére, megértésére. Képes önállóan írásos elemzések elkészítésére, elvégzett feladatainak szakmai közönség előtti bemutatására szóban és írásban.</t>
  </si>
  <si>
    <t>The student acquires comprehensive knowledge of the fundamental issues of European and global security and defense policy. The student is well informed in the Hungarian and universal security policy contexts, interpreting international, European and regional political, legal knowledge and events related to security policy. The student knows the basic terms and concepts of security policy. At least two foreign languages are able to navigate in the literature, it is able to orientate in international security policy contexts, to follow and understand processes and changes. He is able to prepare written analyzes and to present his / her tasks before the professional audience in oral and written form.</t>
  </si>
  <si>
    <t>egy prezentáció,egy házi dolgozat, zárthelyi dolgozat legalább 50 %-os teljesítése</t>
  </si>
  <si>
    <t xml:space="preserve"> a PPT presentation, home assignments etc., an in-class test with a minimum passing rate of 50%</t>
  </si>
  <si>
    <t>BAI0032</t>
  </si>
  <si>
    <t>PR ismeretek</t>
  </si>
  <si>
    <t>Basics of PR</t>
  </si>
  <si>
    <t>Stratégiai PR terv. Akció terv-kampány terv. Taktikai terv. A public relations tevékenység munkafolyamata. RACE-modell. A munkafolyamat minimális minőségi követelményei. A tervezés szakmai folyamata. A tervezés kezdete:  SWOT analízis.   Háttérelemzés és probléma háttérkép. A célok beállítása. Képzési célcsoport a PR munkához. A Target Group képzés Signitzer elméletét. 4C modell (Cross Cultural Consumer Characterization). Az üzenetek meghatározása. Tervező kommunikációs eszközök. A jó sajtóviszonyok eszközei, feltételek, a média csapda. A sajtókapcsolatok, a sajtótájékoztató folyamata. Időmenedzsment. A két- és háromdimenziós tervezési gyakorlat. Költségtervezés.  Tervezési szempontok. A PR tervezés. PR reakciók típusai.</t>
  </si>
  <si>
    <t>Strategic PR plan. Action plan- campaign plan.  Tactical plan. The  workflow of public relations activities. RACE model. The minimum quality requirements  of the work process. The professional design process. The first step:  SWOT analysis. Background analysis and problem wallpaper. The action of setting goals. Training target group for PR work. Signitzer's theory of target group training. 4C model (Cross Cultural Consumer Characterization). Determination of the messages. Design communication tools. Tools of good press relations, conditions, media trap. Features of relations with the press , the process of the press conference. Timing management. The two-and three-dimensional design practice. Cost planning. Aspects of planning.  PR planning. Types of PR reactions.</t>
  </si>
  <si>
    <t>Tudás: A kurzus sikeres befejezésekor elsajátítja a PR ismereteket, képes lesz stratégia gondolkodásra és elemzésre. A hallgatók képesek lesznek kommunikációs programokat menedzselni, a hírértéken alapuló és a jó image kialakítását célzó kommunikációs munkát végezni. 
Képesség:  információforrások kezelése, olvasása, értelmezése, tájékozódás, különböző események felismerése és felhasználása a jó image kialakításában, problémamegoldó, tervezőképesség. 
Attitűd: a hírértékű események iránti fogékonyság,  és értékelő képesség, érzékelni fogja a szervezeti kommunikáció hatásait, súlyait. 
Autonómia, felelősség: A hallgató felelősségteljes önálló munkavégzést tudásbiztonsággal tudja majd teljesíteni.</t>
  </si>
  <si>
    <t>Knowledge: At the end of the course students master PR knowledge and  they are capable of strategic  thinking and analysis. Students can manage communication programs and do communicational work aimed at creating a good image. 
Ability: They are able to manage, read, interpret and find information resources as well as recognize and utilize different events in good image design. They possess proper problem-solving and designing skills.
Attitude: Students are responsive to newsworthy events and have evaluating ability.  They  perceive the effects and significance of organizational communication.
Autonomy, Responsibility: Students can carry out tasks in a responsible manner independently.</t>
  </si>
  <si>
    <t>A hallgatók a félév során házi dolgozatot készítenek + 2db zárthelyi dolgozat. Elégséges szint 51%-tól.</t>
  </si>
  <si>
    <t>Students hand in a home assignment + 2 in-class tests with a minimum passing rate of 51%.</t>
  </si>
  <si>
    <t>BNT1237</t>
  </si>
  <si>
    <t>Szaknyelv - politikai diplomáciai</t>
  </si>
  <si>
    <t>Terminology of Political Diplomacy</t>
  </si>
  <si>
    <t>A kurzus végén a hallgató ismeri a politikai diplomácia idegen nyelvű szakszókincsét, eligazodik a téma idegen nyelven rendelkezésre álló szakirodalmában.</t>
  </si>
  <si>
    <t>By the end of the course students acquire the special vocabulary for political diplomacy and can handle the special literature of the field.</t>
  </si>
  <si>
    <t xml:space="preserve"> o Tudás
-  a kurzus végén a hallgató rendelkezik a politikai diplomácia idegennyelvi szókincsének  ismeretével. 
o Képesség
-  a hallgató képes a megszerzett idegen nyelvi tudás birtokában a politikai diplomácia kérdéseiről szóban és írásban értekezni, idegen nyelvű szakirodalmat olvasni, megérteni.
o Attitűd
- a megszerzett idegen nyelvi tudás birtokában igénye van a szakterülettel kapcsolatos újabb ismeretanyagok elsajátítására.  
o Felelősség, autonómia:                           - Feladatait általános felügyelet mellett, önállóan végzi és szervezi.</t>
  </si>
  <si>
    <t xml:space="preserve">Knowledge: By the end of the course students acquire the special vocabulary for political diplomacy in the foreign language.                                           Ability: Applying the acquired knowledge students can treat the main issues of political diplomacy in writing and speech. They are able to comprehend the special literature in the foreign language.        Attitude: Possessing the command of the foreign language, students require to deepen their knowledge in the given field. Responsibility, autonomy:  Students perform their tasks independently under general supervision.   </t>
  </si>
  <si>
    <t>BNT2239</t>
  </si>
  <si>
    <t>European Union and the sport</t>
  </si>
  <si>
    <t>A tárgy célja, hogy ismerjék meg a hallgatók az EU intézményrendszerét,döntéshozatali és jogalkotási rendszerét. Értelmezzék a sport társadalmi, gazdasági szerepét az EU-ban és Magyarországon.Az Eu története, kialakulásának főbb állomásai.EU tagállamok sportja.EU irányítása a sportban.Az EU elképzelései a világversenyek rendezésében.Európai és nemzetközi sportszervezetek.EU és a magyar sport kapcsolata.A sport társadalmi, gazdasági szerepe. A média és a sport kapcsolata.Doppingellenes küzdelem.Fogyatékos sportolók támogatása az EU-ban és Magyarországon.</t>
  </si>
  <si>
    <t>The main objective is to present the European Union's institutions and its decision-making system to the students.They will understand the sport's social and economic role in the EU and in Hungary. The history of the European Union.Sports in the different members of the European Union.EU's management related to the sport.The European Union's vision concerning organization of international competitions.European and international sport associations.The European Union and the Hungarian sport.Anti-doping programs.Opportunities for disabled athletes in Hungary and in the European Union.</t>
  </si>
  <si>
    <t>Tudás: Ismeri a magyar, az európai és a nemzetközi sportszervezeteket. Képesség: fejleszti a hallgatók eligazodási képességét a sport világában. Attitüd: erősíti a szociális érzékenységet a sportban. Autonómia: hangsúlyozza a sport társadalmi,gazdasági jelentőségét.</t>
  </si>
  <si>
    <t>házi dolgozat</t>
  </si>
  <si>
    <t>home assignment</t>
  </si>
  <si>
    <t>BNT1222</t>
  </si>
  <si>
    <t>Szaknyelv – gazdasági</t>
  </si>
  <si>
    <t>Terminolgy of Business</t>
  </si>
  <si>
    <t>A kurzus végén a hallgató ismeri a gazdasági élet, irányítás, szervezés elméleti, valamint annak gyakorlati alkalmazása során felmerülő gazdasági jellegű munkafolyamatok idegen nyelvű szakszókincsét, olvasni és értelmezni tudja az idegen nyelvű szakirodalmat.</t>
  </si>
  <si>
    <t xml:space="preserve"> o Tudás
-  Ismeri a gazdaság, kereskedelem, közgazdaság, pénzügy és az üzleti élet egyes területeinek alapvető szakkifejezéseit, fogalomkészletének minden fontosabb elemét, érti a nyelvi összefüggéseket. Rendelkezik a gazdaság területén szükséges szaknyelv ismeretével, valamint annak a szóbeli és írásbeli szakmai érintkezésben történő alkalmazási szabályaival, szokásrendszerével.
o Képesség
- Képesség: képes idegen nyelven megszerzett írásbeli és szóbeli üzleti szaknyelvi kommunikációs ismeretei gyakorlati alkalmazására. Képes történelmi, társadalmi, gazdasági, jogi és politikai kérdésekben az ismeretek önálló idegen nyelvű befogadására. Képes eligazodni a szakirodalmakban, különös tekintettel a szakterminológiára.
o Attitűd
-  Attitűd: idegen nyelvi szakmai ismeretei birtokában törekszik a piaci résztvevőkkel idegen nyelvű üzleti szóbeli és írásbeli kommunikáció sikeres alkalmazására, a nemzetközi munkakapcsolatok bővítésére, a szolgáltatásokkal kapcsolatos idegen nyelvű érintkezésre. Igénye van az európai nemzeti kultúrák befogadására és az Európán kívüli kultúrák megismerésére idegennyelv-tudása segítségével.</t>
  </si>
  <si>
    <t>A tantárgy célja, hogy megismertesse a hallgatókat a politikatudomány kialakulásával, intézményesülésével, elméleti alapjaival, a politika rendszerszintű fogalmával.Alapvető politológiai fogalmak, hatalom, uralom, befolyás,konszenzus, konfliktus, legitimitás. A politika intézményes világa, politikai rendszerek, demokráciák és diktatúrák. A hatalommegosztás elvei, intézményei. A politika konfliktusos folyamata. Pártok, pártrendszerek, választási rendszerek, érdekképviseleti szervek. A közpolitika jellemzői. Globalizáció és nemzetközi rendszer,nemzetközi kapcsolatok rendszere. Politikai kultúra, politikai szocializáció, politikai kommunikáció, médiapolitika.</t>
  </si>
  <si>
    <t>Program of the lesson: The objective of the lesson is to give a wide panorama of political sciences (history, institutions, theoretical basis, and political systems). Main definitions of politology, power, regime, influence,consensus,conflict,legitimacy. The institutional world of political sciences,political systems, democracies and dictatorships. Institutions of power-sharing. Process of political conflicts. Parties, electoral systems, interest groups. Civil politics. Globalizítion and international systems, international relations.Political culture, political socialization, political communication, mediapolitics.</t>
  </si>
  <si>
    <t>félévközi zh. Minimum 50%-os teljesítése</t>
  </si>
  <si>
    <t>mid-term test min. 50%</t>
  </si>
  <si>
    <t>Gallai Sándor-Török Gábor (2005): Politika és politikatudomány, Aula Kiadó, Budapest, ISBN 963 9478 47 4
Bayer József(2000):A politikatudomány alapjai, Napvilág Kiadó, Budapest, ISBN 963 908297X
Gabriel A.Almond-G.Bingham Powel (2003): Összehasonlító politológia, Osiris Kiadó, Budapest, ISBN 963 389 544 8</t>
  </si>
  <si>
    <t>BNT1210</t>
  </si>
  <si>
    <t>Érdekérvényesítés</t>
  </si>
  <si>
    <t>Lobbying</t>
  </si>
  <si>
    <t>Tudás: Ismeri a nemzetközi szervezetekre vonatkozó magyar és nemzetközi szabályozás jogelméleti és gyakorlati hátterét. Összefüggésben értelmezi a szakterületéhez kapcsolódó, nemzetközi, európai és regionális, jogi ismereteket és eseményeket. Képes a nemzetközi összefüggésekben való eligazodásra, folyamatok, változások követésére, megértésére, feldolgozására, mindezek hatékony és eredményes megosztására, és a gyakorlatban történő alkalmazására.
Kompetencia: képes csapatban dolgozni, képes minőséget szem előtt tartó döntések meghozatalára. Képes az EU által támogatott projektek tervezésével és végrehajtásával kapcsolatos feladatok ellátására.
Attitüd: Áttekintéssel rendelkeznek a nemzetközi jog nemzetközi szervezetekre vonatkozó általános szabályairól, Rendelkezik ismeretei alkalmazása során kreativitási képességgel.
Autonómia: Érzékeny és nyitott a társadalmi problémákra. Ismereteit empátiával, toleranciával, rugalmassággal alkalmazza</t>
  </si>
  <si>
    <t>Blahó András, Prandler Árpád: Nemzetközi szervezetek és intézmények, Akadémiai Kiadó Budapest, 2014 ISBN 978963059278
Nanovfszky György: Nemzetközi Szervezetek Nemzetek felett álló intézmények, 2008, Budapest Nemzetközi Protokoll Iskola Magyarország, ISBN 978 963 064 624 6</t>
  </si>
  <si>
    <t>BNT2224</t>
  </si>
  <si>
    <t xml:space="preserve"> Európai Uniós ismeretek I.</t>
  </si>
  <si>
    <t>European Union studies I.</t>
  </si>
  <si>
    <t>A tantárgy célja, hogy megismertesse a hallgatókat az Európai Unió megalakulásának előzményeivel, az integráció folyamatával.Bemutasa az Uniót, mint a nemzetközi viszonyok fontos gazdasági és politikai szereplőjét.Az egységes Európa-gondolat politikai, gazdasági gyökerei, a kezdeti lépések.Az Európai Közösségek kialakulása. Nemzetközi gazdasági szereplőből nemzetközi politikai szervezetté válás folyamata.Maastricht, az Unió létrejötte.Az EU 7 fő intézménye. Európai Tanács, Európai Unió Tanács, Bizottság,  Parlament, Bíróság, Számvevőszék, Központi Bank.Egyéb szervezetek, intézetek. Közös politikák, közösségi tevékenységek az Unióban.Uniós polgár fogalma, az Alapjogi Charta.Nyelvek, szimbólumok, a kultúrák sokszínűsége az Unióban.</t>
  </si>
  <si>
    <t>Képes aligazodni a nemzetközi viszonyok, különös tekintettel az európai viszonyok politikai és gazdasági folxamataiban. Képes a lokális, a nemzeti és az integráció nyújtotta közös európai érdekek és értékek felismerésére.Ismeri az Unió fogalomrendszerét, tud tájékozódni az intézmények rendszerében.Ismeri az alapvető jogi és eljárási szabályokat az Unióban történő munkavállaláshoz, az uniós szabadságjogok gyakorlásához. Ismeri az uniós közös politikákat és közösségi programokat, a pályázati lehetőségeket.</t>
  </si>
  <si>
    <t>félévközi zh minimum 50%-os teljesítése</t>
  </si>
  <si>
    <t>mid-term test with a minimum passing rate of 50%</t>
  </si>
  <si>
    <t>BNT2225</t>
  </si>
  <si>
    <t>Európai trendek a nevelésben</t>
  </si>
  <si>
    <t>European Trends in Pedagogy</t>
  </si>
  <si>
    <t>A kurzus végén a hallgató ismeri az európai nevelési trendekkel kapcsolatos angol, német vagy francia nyelvi szakszókincset, képes ilyen tárgyú és nyelvű szakirodalom feldolgozására, szóbeli és írásbeli értekezésre.</t>
  </si>
  <si>
    <t>Tudás:
A hallgató a kurzus végén ismeri az európai térség pedagógiai trendjeinek, a nevelés új módszerei elméleti hátterének és gyakorlati alkalmazásának angol, német vagy francia nyelvű szakmai szókincsét.
Képesség
A hallgató képes az európai trendekre vonatkozó idegen nyelvű ismeretanyag megértésére, befogadására, a szakmai nyelv ismerete birtokában a témában történő kommunikációra, idegennyelvű szakirodalom feldolgozására. 
Attitűd
A hallgató az idegennyelv-tudás birtokában igényli a pedagógiai trendekkel, változásokkal kapcsolatos kérdések idegen nyelven elérhető szakirodalmának megismerését, feldolgozását.
Felelősség, autonómia
Feladatokhoz kapcsolódóan folyamatosan fejleszti idegen nyelvi szövegalkotási készségét.</t>
  </si>
  <si>
    <t>Knowledge: Students know the English, German or French terminology of European  trends of pedagogy as well as that of the theoretical background of new education methods and their practice. 
Ability: Students are able to understand and study foreign-language articles related to European education trends.They can communicate about this field and are able to study special literature.
Attitude: Having completed the course, students consider it to be important to know and study foreign-language special literature related to trends of pedagogy.
Responsibility, autonomy: They use the knowledge acquired in their special field to improve themselves and their self-awareness.</t>
  </si>
  <si>
    <t>félév végi zárthelyi dolgozat 50%-os teljesítése</t>
  </si>
  <si>
    <t>an end-term test with a minimum passing rate of 50%</t>
  </si>
  <si>
    <t>BNT2226</t>
  </si>
  <si>
    <t>Környezetvédelem az Európai Unióban</t>
  </si>
  <si>
    <t>Az Európai Unió információs rendszere. Hivatalos kiadó: Eur-Op. Statisztikai kiadványok: Eurostat. Az EU hivatalos lapja:Official Journal of the European Communities – a  különböző  sorozatok-L,S. Bulletin of  the European Union. EU folyóiratok (Európai utas, Európai Tükör stb.) Információs és dokumentációs hálózatok: EU Információs Központok (European Information Centers), EU Info Points, Európai Dokumentációs Központok (EDC), Európai Referensz Központok (European Reference Centers), Letéti könyvtárak (Deposit Libraries) a világban, Euro Info Centers, Rural Carrefours, Team Europe.Az EU információinak elérhetősége Magyarországon. Letéti könyvtár: www.ogyk.hu (Országgyűlési Könyvtár) Szakkönyvtárak és dokumentációs központok: www.omikk.bme.hu (Országos Műszaki Információs Központ és Könyvtár – Budapesti Műszaki   Egyetem), www.omgk.hu (Országos Mezőgazdasági Könyvtár és Dokumentációs Központ), www.eski.hu ( GYEMSZI IRF Országos Egészségtudományi Szakkönyvtára.) Az Európa Unió hivatalos honlapja: https://europa.eu/european-union/index_hu,  www.euvonal.hu.</t>
  </si>
  <si>
    <t xml:space="preserve">Information system of the European Union. Official publisher: Eur-Op. Statistical publications: Eurostat. The Official Journal of the European Union - the various series-L, S. Bulletin of the European Union. EU journals (European Passenger, European Mirror, etc.) Information and documentation networks: EU Information Centers, EU Info Points, European Documentation Centers (EDCs), European Reference Centers, Deposit Libraries ) In the world, Euro Info Centers, Rural Carrefours, Team Europe. Access to EU information in Hungary. Libraries and Documentation Centers: www.omikk.bme.hu (National Technical Information Center and Library - Budapest University of Technology), www.omgk.hu (National Agricultural Library and Documentation Center) , www.eski.hu (National Health Science Library of GYEMSZI IRF) The official website of the European Union: https://europa.eu/european-union/index_hu, www.euvonal.hu._x000D_
_x000D_
</t>
  </si>
  <si>
    <t>A hallgató tájékozott a magyar és egyetemes politikai, gazdasági, kulturális jelenségek általánosan elfogadott tendenciái, jellemzői, adatai körében, ismeri az Európai Unió intézményrendszerének működését, hatásköreit, szakpolitikáit. A hallgató képes történelmi, társadalmi, gazdasági, jogi és politikai kérdésekben az ismeretek önálló elsajátítására és rendszerezésére legalább két idegen nyelven képes eligazodni a szakirodalmakban, különös tekintettel a szakterminológiára. Képes önállóan írásos elemzések elkészítésére, elvégzett feladatainak szakmai közönség előtti bemutatására szóban és írásban. A hallgatónak igénye van az európai nemzeti kultúrák befogadására és az Európán kívüli kultúrák megismerésére, igényességet fejleszt ki az információk kritikus elemzésére és feldolgozására.</t>
  </si>
  <si>
    <t>The student is well informed about the generally accepted tendencies, characteristics and data of Hungarian and universal political, economic and cultural phenomena, and knows the functioning, powers and policies of the institutional system of the European Union. Students have the ability, in historical, social, economic, legal and political issues, to be able to learn and organize their knowledge in at least two foreign languages in the literature, with special emphasis on professional terminology. He is able to prepare written analyzes and to present his / her tasks before the professional audience in oral and written form. The student has a need to accommodate European national cultures and to get acquainted with cultures outside Europe, and develops sophistication for critical analysis and processing of information</t>
  </si>
  <si>
    <t> egy  zárthelyi dolgozat legalább 50%-os teljesítése ,egy házidolgozat, egy prezentáció elkészítése</t>
  </si>
  <si>
    <t>one in-class test with a minimum passing rate of 50% ,making a home assignment, a presentation</t>
  </si>
  <si>
    <t>BAI0050</t>
  </si>
  <si>
    <t xml:space="preserve">Fenntarthatóság (angol) </t>
  </si>
  <si>
    <t>Environment and Substainability</t>
  </si>
  <si>
    <t>A fenntarthatóság egyik alapgondolata, hogy a környezeti problémák nem kezelhetők
társadalmi és gazdasági összefüggésekből kiragadva akkor, ha valóban fenntartható
megoldásra törekszünk. Ezt kívánjuk erősíteni a tantárgy segítségével:
Globális környezeti problémák és azok gyökerei. Miért akarunk fenntartható fejlődést? A fenntartható fejlődés mutatói.</t>
  </si>
  <si>
    <t>Environmental problems cannot be solved in a sustainable way, unless social and economic aspects are taken into consideration. This is one of the fundamental ideas of sustainability. This course should boost this attempt. Programme:   Global environmental problems and their roots. Why sustainable development? Indicators of sustainable development.</t>
  </si>
  <si>
    <t>Ability:
Students are capable of carrying out tasks related to the preparation and implementation of sustainability projects. 
Attitude: 
Students are open to independent and responsible professional co-operation with professionals in other fields. 
Autonomy and responsibility:  
They take responsibility for their decisions in the field of environmental protection. The principle of sustainability is involved in the planned projects.</t>
  </si>
  <si>
    <t xml:space="preserve">Zárthelyi dolgozatok 50%-os teljesítése. </t>
  </si>
  <si>
    <t xml:space="preserve">Tests with a minimum passing rate of 50%. </t>
  </si>
  <si>
    <t>BAI0057</t>
  </si>
  <si>
    <t xml:space="preserve">Marketing (angol) </t>
  </si>
  <si>
    <t xml:space="preserve">Marketing </t>
  </si>
  <si>
    <t xml:space="preserve">A tárgy célja az egyetemi hallgatók megismertetése a gazdasági szervezetek tudatosan kialakított marketingrendszerének sajátos vonásaival. A piacorientáció és a fogyasztó- valamint élményorientált gondolkodás jelentősége._x000D_
A 7P elvű marketingaktivitás rendszer, makro-és mikrokörnyezeti trendek, piac-szegmentáció és fogyasztói magatartás és piackutatási módszerek, azok gyakorlati alkalmazása (adatgyűjtés és elemzés). A szolgáltatások sajátosságai, a HIPI-elv._x000D_
</t>
  </si>
  <si>
    <t>BAI0058</t>
  </si>
  <si>
    <t>Európai  trendek a nevelésben (angol-német-francia)</t>
  </si>
  <si>
    <t>European Trends in Pedagogy (English, German, French)</t>
  </si>
  <si>
    <t>BAI0062</t>
  </si>
  <si>
    <t>Philosophie (német)</t>
  </si>
  <si>
    <t>Philosophy</t>
  </si>
  <si>
    <t>A filozófiai örökség, a görög filozófia  Socrates előtt. A klasszikus görög filozófia. Középkori filozófia. A reneszánsz és a reformáció. A racionalizmus és az empirizmus. Felvilágosodás, német idealizmus. Irracionalizmus, életfilozófiák (Nietzsche). A kortárs filozófia fő irányzatai.
A metafizika és logika fő kérdései. A filozófiai érvelés. A filozófia mint életművészet.</t>
  </si>
  <si>
    <t xml:space="preserve">Philosophisches Erbe, griechische Philosophie vor Socrates. Die klassische griechische Philosophie. Philosophie im Mittelalter. Renaissance und Reformation. Rationalismus und Empirismus. Aufklärung, der deutsche Idealismus. Irrationalismus, Lebensphilosophien (Nietsche). Tendenzen zeitgenössischer Philosophie. Zentralfragen von Metaphysik und Logik. Philosophische Argumentation. Philosophie als Lebenskunst.       </t>
  </si>
  <si>
    <t xml:space="preserve">Kenntnisse: 
Studenten besitzen strukturierte wissenschaftliche Kenntnisse über die Geschichte der Philosophie. 
Fähigkeit:
Studenten sind fähig,ihre Kenntnisse im Prozess der Kulturvermittlung auf adaptive Art anzuwenden.
Attitüde:
Die Persönlichkeit von Studenten ist durch die Anerkennung allgemeiner menschlischer und nationaler Werte charakterisiert. 
Autonomie:
Studenten zeichnen sich durch eine bewusste Wertewahl aus.
</t>
  </si>
  <si>
    <t>egy kiselőadás</t>
  </si>
  <si>
    <t>ein mündlicher Vortrag</t>
  </si>
  <si>
    <t>BAI0063</t>
  </si>
  <si>
    <t>Ethik (német)</t>
  </si>
  <si>
    <t xml:space="preserve">Hauptströmungen der europäischen Moralphilosopie. Typologie ethischer Systeme (Morallehren, formale Ethik, Persönlichkeitsethik, usw.). Moralphilosophische Argumentationen, Beweisführungen, theoretische Zusammenhänge der philosophischen Ergründbarkeit von Moral. Moderne Ethikrichtungen, ethische Dilemmas, theoretische Lösungsvorschläge. </t>
  </si>
  <si>
    <t xml:space="preserve">Kenntnisse:
Studenten kennen die Grundbegriffe der Ethik und der Moralphilosophie und ihre Hauptströmungen.  
Fähigkeit:
Studenten sind fähig, ihre Kenntnisse in der Erziehung adaptiv anzuwenden.
Attitüde: 
Studenten zeichnen sich durch Vorurteilslosigkeit, Toleranz, Sozialbewusstsein and Hilfbereitschaft. 
Verantwortungsbewusstsein:
Studenten übernehmen Verantwortung für ihre ethischen Entscheidungen und ihre Folgen.
</t>
  </si>
  <si>
    <t>Nádori L-Bátori L.(2003):Európai Unió és a sport.Dialóg-Campus Kiadó, Budapest
Fehér könyv a sportról (2007) Európai Bizottság.Az EK Hivatalos Kiadványainak Hivatala, Luxemburg. ISBN 978-92-79-06558-3
Szemesi Sándor(2015):Nemzetközi  és európai sportjog. Campus Kiadó Debrecen, ISBN 978-963-9822-57-3</t>
  </si>
  <si>
    <t>Görög :  A projektvezetés mestersége 2003.Aula
Becskeházi -Egri:Projektciklus - menedzsment 2010, céljegyzet Nyíregyházi Főiskola
Egri: Európai Uniós gazdasági ismeretek,Európai Uniós gazdasági pályázati rendszer,az NFT 2010, Nyíregyházi Főiskola</t>
  </si>
  <si>
    <t xml:space="preserve">KORENY Ágnes-CSÁKÓ Beáta-KAS Nóra: Az Európai Unió. Tájékoztatási segédlet. Budapest, Magyar Könyvtárosok Egyesülete-Országgyűlési Könyvtár, 2000. p. 183-213. ISBN 963 00 2606 6
Koreny Ágnes: Az Európai Unió információs hálózatainak új rendszere. In: TMT,52.évf. 9.sz.(2005.szept.) p.441-443.
PINTÉR Katalin: Az Európai Unió letéti könyvtára az Országgyűlési Könyvtárban. = Tudományos és Műszaki Tájékoztatás, 48. köt. 3. sz. 2001. p. 110.
GERENCSÉR Judit: Az Európai Dokumentációs Központok az Európai Unióban és Magyarországon. = Tudományos és Műszaki Tájékoztatás, 48. köt. 9-10. sz. 2001. p. 411.
Gyakorlati tudnivalók az Európai Unióról: kézikönyv kis- és középvállalkozóknak, Budapest, GKM, 2003. 433 p. 
Bomberg, Elizabeth, Peterson, John, and Richard Corbett, eds. The European Union: How Does it Work? (3rd ed) (2012, Oxford University Press). </t>
  </si>
  <si>
    <t>Kiss Ferenc-Ken Webster: A környezet védelmétől a fenntarthatóság felé, 2001
Lakatos Gyula, Lóczy Dénes, Ortmann-né Ajkai Adrienne, Kiss Ferenc: Fenntarthatóság/Sustainability, 2011., (http://www.tankonyvtar.hu)
Közös jövőnk, A Környezet és Fejlesztés Világbizottság jelentése, 1988.
F. Glover, Horváth M., S. Juned, Kiss F., M. Kubala, Vágvölgyi G. és J. Woodward: A fenntartható fejlõdés az önkormányzati gyakorlatban (kézikönyv) KGI Budapest, 1999.</t>
  </si>
  <si>
    <t>Képesség:
Képes a fenntarthatóságot célzó projektek előkészítésére és megvalósításával kapcsolatos
feladatok ellátására. 
Attitüd:
Nyitott a szakmájához kapcsolódó, más területen tevékenykedő szakemberekkel való önálló és felelős szakmai együttműködésre. Autonómia és felelősségvállalás:
Felelősséget vállal a  közösségben a környezetvédelmi téren hozott döntéseiért és a fenntarthatóság elve a tervezett projektekben  megjelenik.</t>
  </si>
  <si>
    <t>Józsa László - Piskóti István - Rekettye Gábor - Veres András: Döntésorientált marketing (ISBN:9789632247847)
Kevin Lane Keller - Philip Kotler: Marketingmenedzsment ISBN:9789630583459)
Palmer, A.: Marketing - theory and practice
Zeithaml,V. - Bittner, M.J.- Gremler, D.: Services Marketing                               
Beal, A.E.: Strategic Market Research: A Guide to Conducting Research that Drives Businesses</t>
  </si>
  <si>
    <t>Zárthelyi dolgozatok 50%-os teljesítése</t>
  </si>
  <si>
    <t>Tests with a minimum passing rate of 50%</t>
  </si>
  <si>
    <t>BNT2223</t>
  </si>
  <si>
    <t>Nemzetközi szerződések és intézmények Európában és Európán kívül</t>
  </si>
  <si>
    <t xml:space="preserve">International Agreements and Institutions in Europe and Beyond Europe </t>
  </si>
  <si>
    <t>Hoffmeister-Tóth Ágnes – Mitev Ariel Zoltán: Üzleti kommunikáció és tárgyalástechnika  (ISBN: 9789630585323)
Neményiné Dr. Gyimesi Ilona: Hogyan kommunikáljuk tárgyalás közben (ISBN: 9789630583473)
Neményiné Dr. Gyimesi Ilona: Kommunikációelmélet – Szemelvénygyűjtemény (ISBN: 9789633945445)
Ottlik Károly: Protokoll – Viselkedéskultúra (ISBN: 9789632438917)
Sille István: Illem, etikett, protokoll (ISBN: 9789630586597)</t>
  </si>
  <si>
    <t>Clark, Richard/Baker, David (2015): Oxford English for Careers: Finance. Oxford University Press.
Viczena, Andrea (2012): Business English. 1000 Questions 1000 Answers. Lexika Nyelvvizsgakönyvek.
Lévy-Hillerich, Dorothea (2009): Kommunikation im Beruf - Für alle Sprachen: B1-B2 - Kommunikation in der Wirtschaft: Kursbuch mit Glossar auf CD-ROM Taschenbuch.
Eismann, Volker (2013): Wirtschaftskommunikation Deutsch NEU: Lehrbuch (Wirtschaftskommunikation Deutsch / Neubearbeitung) Taschenbuch.</t>
  </si>
  <si>
    <t>Horváth Zoltán (2011): Kézikönyv az Európai Unióról.HVG Kiadó, Budapest, ISBN 978 963 258 129 3
Farkas Beáta-Várnai Ernő (2011): Bevezetés az Európai Unió tanulmányozásába. JATEPress Szeged, ISBN 978 963 315 051 1
Kende Tamás (2007): Az Európai közjog és politika. Complex Kiadó, Budapest, ISBN 978 963 224 920 9
www.europa.eu Az Európai Unió hivatalos honlapja.</t>
  </si>
  <si>
    <t>WILLIAMS, D. A., BERGER, J. B., &amp; MCCLENDON, S., A. (2005): Toward a model of inclusive  excellence  and  change  in postsecondary institutions.
Washington  D.C.: Association of American Colleges and Universities
http://www.aacu.org/inclusive_excellence/ documents/williams_et_al.pdf
AINSCOW,   Mel   (2002): Index   for Inclusion: developing  learning  and  participation  in schools, revised  edition. CSIE, New Redland Building, Coldharbour Lane, Frenchay, Bristol. 
GAREL Jean-Pierre : De l’intégration scolaire à l’éducation inclusive : d’une normalisation à l’autre http://jda.revues.org/5397#text
HINZ,   Andreas   (2002):   Von   der   Integration  zur   Inklusion terminologisches    Spiel    oder    konzeptionelle    Weiterent-wicklung. Zeitschrift für Heilpädagogik 53.  354-361.
Zukunftsorientierte Pädagogik: Erziehen und Bilden für die Welt von morgen. Wie Kinder in Familie, Kita und Schule zukunftsfähig werden. Norderstedt: Books on Demand. 2012.
KRÜGER, Heinz-Hermann (2006) : Einführung in Theorien und Methoden der Erziehungswissen-schaft. Verlag Barbara Budrich Plagen &amp; Farmington Hills.</t>
  </si>
  <si>
    <t>Józsa László - Piskóti István - Rekettye Gábor - Veres András: Döntésorientált marketing (ISBN:9789632247847)
Kevin Lane Keller - Philip Kotler: Marketingmenedzsment ISBN:9789630583459
Veres Zoltán, Hoffmann Márta, Kozák Ákos: Piackutatás (ISBN: 9631630641)
Hofmeister-Tóth Ágnes: Fogyasztói magatartás (ISBN:9789639478671)
Hofmeister-Tóth Ágnes, Simon-Sajtos László: Fogyasztói elégedettség (ISBN: 9638630639)</t>
  </si>
  <si>
    <t>Kengyel Ákos(2010) Az Európai Unió közös politikái. Akadémiai Kiadó, Budapest.
Kengyel Ákos(2015):Kohéziós politika és felzárkózás az Európai Unióban.Akadémiai Kiadó Budapest.
KendeT-Szűcs T(2009):Bevezetés az Európai Unió politikáiba.Complex Kiadó Budapest. 
Az Európai Unió szerződései.eur-lex.europa.eu</t>
  </si>
  <si>
    <t>Dr. Király Miklós: Az Európai Unió kereskedelmi joga, Complex kiadó, Budapest 2007. ISBN 9789632247434
Várnay Ernő Papp Mónika: Az Európai Unió joga, Budapest, Complex Kiadó 2006 ISBN 963 224 746 9</t>
  </si>
  <si>
    <t>Elke Thiel: Die Europäische Union. München, 1994. 
Michael Bauer - Emmerichs: Wirtschaft heute. Bonn, 2000. 
Budai - Kánai - Máténé - Tóth: English Course on the European Union. Paginarium 2001.
Ocskóné Dókus Tünde: EU Issues.Aula Kiadó. Budapest, 2004.
Lénárt Levente: Eu Texts Reader and Workbook. Kurucz Műhely nyomda Kft. Budapest, 2004.</t>
  </si>
  <si>
    <t xml:space="preserve">Bárány Attila (2014): Magyarország nyugati külpolitikája (1458-1526). Angol-magyar kapcsolatok Mátyás és a Jagellók korában. AZ MTA doktora cím elnyeréséért benyújtott értekezés. Debrecen.                                           2. Győri Szabó Róbert (2011): A magyar külpolitika története 1848-tól napjainkig. Helikon Kiadó. Bp. ISBN:9789632273280
Békés Csaba (2004): Európából Európába-Magyarország konfliktusok kereszttüzében (1945-1990). Gondolat Kiadó. Bp. ISBN:9789639567191
Magyarország története 1-5. kötet. Főszerk.: Romsics Ignác (2016) Akadémiai Kiadó ZRT. Bp. ISBN:9789630585439  </t>
  </si>
  <si>
    <t>Samuel P. Huntington (2008): A civilizációk összecsapása és a világrendszer átalakulása. Európa Könyvkiadó Kft. Bp. ISBN: 978-963-078-62-87
Bíró Gáspár: Bevezetés a nemzetközi politikai viszonyok tanulmányozásába. Telei László Alapítvány, Budapest 1998.ISBN 963 947 856 4 
Rédei Mária (2007): Mozgásban a világ -A nemzetközi migráció földrajza. ELTE Eötvös Kiadó. Bp. ISBN: 978-963-463-91-07 
Semlegesség, Illúzió és realitás; Biztonságpolitikai és Honvédelmi Kutatások Központja 2006. 
Szemerkényi Réka: Az átalakuló NATO; In: Dunay Pál-Vali László: Az Észak-atlanti Szerzôdés Szervezete; SVKI, Budapest, 1997, pp 91-140. 
Szônyi István: A NATO és az EBESZ: Biztonsági partnerség; In: Dunay Pál-Vali László: Az Északatlanti Szerzôdés Szervezete; SVKI, Budapest, 1997, pp 141-156</t>
  </si>
  <si>
    <t>Nyárádi Gáborné – Szeles Péter (2005): Public Relation I-II. Perfekt Kiadó, Budapest, ISBN 97896339460660; 
Véghné Faddi Andrea (2008): Marketing és PR alapismeretek, Műszaki Könyvkiadó, Budapest, ISBN 9789631660579; 
Steve John –Stuart Thomson – Sandra Oliver (2009): PR +PA. PR stratégia és Public Affairs lobbizás. Akadémia Kiadó. Budapest, ISBN 9789630587440;
Domokos Lajos (2005): Press and PR, Domokos Press and PR Kft., Budapest, ISBN 9638544023; 
Barlai Róbert – Kővágó György (2004): Krízismenedzsment, kríziskommunikáció. Századvég Kiadó, Budapest, ISBN 963921189</t>
  </si>
  <si>
    <t>Elke Thiel: Die Europäische Union. München, 1994. 
Europäisches Parlament. Leitfaden der Europäischen Union. Luxemburg, 1998.
Martina Boden: Chronik Handbuch. Europa. München, 1998.  
Bogár Judit, Erdei József és Robert Thiessen (2015): Crossing Borders. Lexika Kiadó.
Patricia Friedrich (2016): English for Diplomatic Purposes. Multilingual Matters. 
Honlapok:
www.politics.co.uk
www.course2002.diplomacy.edu 
www.britannica.com</t>
  </si>
  <si>
    <t>BNT2240</t>
  </si>
  <si>
    <t>Projektek és pályázatok az Európai Unióban</t>
  </si>
  <si>
    <t>Projects and Trenders in  European Union</t>
  </si>
  <si>
    <t>2 ZH.sikeres irása,egy  minta pályázat irása</t>
  </si>
  <si>
    <t>BNT2241</t>
  </si>
  <si>
    <t>Információforrások az Európai Unióban</t>
  </si>
  <si>
    <t>Sources in Information in European Union</t>
  </si>
  <si>
    <t xml:space="preserve">Tudás: A hallgatók a történeti és az összehasonlító módszerek segítségével jártasságot nyernek a különböző társadalmi tudatformák működésének megértésében. A jellegzetes formák megismerésének segítségével szilárd fogalmi bázis alakul ki az egyes elméleti modellek kritikai megítélésére. Képesség: A tantárgy komparatív jellege miatt alkalmassá teszi a hallgatókat az összehasonlítás, az elemzés, valamint a kritikai szemléletmód kialakítására. A kognitív kompetenciák közül a folyamatok értelmezésében a lényegfelismerés és a következtetési képességek fejlesztése a cél.   </t>
  </si>
  <si>
    <t>Knowledge:With the help of historical and comparative methods the students become familiar with how the various social forms of consciousness work. By getting to know the typical forms, a solid conceptual platform will be acquired from which the various theoretic models can be critically assessed. Skill:Due to its comparative nature, the subject enables students to acquire a comparative, analytic and critical approach. As far as cognitive competences are concerned within the interpretation of processes, the acquisition of the ability to recognise the essence and to develop deduction skills is the objective.</t>
  </si>
  <si>
    <t>vizsgára bocsátás feltétele:házi dolgozat</t>
  </si>
  <si>
    <t>requirement(s) for admission to examination: home assignments</t>
  </si>
  <si>
    <t>BNT1117</t>
  </si>
  <si>
    <t>Kutatásmódszertan</t>
  </si>
  <si>
    <t>Research Methods of Sciences</t>
  </si>
  <si>
    <t>A kutatás jellegzetes stratégiái, kutatómunka menete.Oksági kapcsolatok törvényszerűségei. A kutatómunkához szükséges adatbázisok készítése, használata. Adatgyűjtési módszerek. Empirikus kutatás metodológiai kérdései. Mintavételi eljárások. A kutatási eredmények publikálásának szabályai. A leíró statisztika alapjai.Adatelemzés.</t>
  </si>
  <si>
    <t>Tudás:Ismeri a projektben, teamben, munkaszervezetben való együttműködés, a projekt vezetés szabályait és etikai normáit. Képesség: A tanult elméletek és módszerek alkalmazásával tényeket és alapvető összefüggéseket képes feltárni, rendszerezni és elemezni, önálló következtetéseket, kritikai észrevételeket megfogalmazni, döntés-előkészítő javaslatokat készíteni, döntéseket hozni is. Képes a szakterülethez tartozó az informatikai ismeretek alkalmazására. Alkotó, kreatív önállósággal épít ki és kezdeményez új gyakorlati megoldásokat. Képes a turizmus és a vendéglátás különféle területein jelentkező gazdasági problémák kezelésére és megoldására. Attitűd: Tudatosan vállalja és közvetíti szakmája etikai normáit</t>
  </si>
  <si>
    <t>By using the learned theories and methods, the student is able to reveal, organize and analyze facts and fundamental relationships, formulate independent conclusions, make critical comments, make preparatory decisions, and make decisions. Able to apply IT skills in the field of specialization. Proactive, has creative self-reliance and initiates for new practical solutions. Able to handle and solve economic problems in various fields of tourism and hospitality</t>
  </si>
  <si>
    <t>BNT2131</t>
  </si>
  <si>
    <t>Európai Uniós ismeretek II.</t>
  </si>
  <si>
    <t>European Union studies II.</t>
  </si>
  <si>
    <t>A tantárgy célja megismerni az EU tagállamok együttműködésének fő területeit, a közös szakpolitikákat, a közösségi programokat.Az Unió kül-biztonság- és védelempolitikája.Belügyi és igazságügyi együttműködések az Unióban.A gazdasági és monetáris unió, a közös pénz bevezetése.A közös kereskedelempolitika jellemzői, a versenypolitika szabályai.Az agrárpolitika, a halászati politika és a vidékfejlesztés önállósuló politikája.Uniós közlekedéspolitika.Regionális politika és közösségi támogatások.Foglalkoztatás,szociál,ipar,és energiapolitika.Környezetvédelem, fogyasztóvédelem. Oktatás, képzés,ifjúság, kultúra, sport az Unióban</t>
  </si>
  <si>
    <t>Tudás: Ismeri az uniós közösségi politikákatKépesség: Fejleszti a halgatók eligazodási készségét a mindennapokban, a gyakorlatorientáltságát. Attitüd:nyitottság a világ eseményei, változási iránt.Autonómia:eligazodás a munkavállalás területén.Kompetencia:képes reálisan látni, értelmezni a világfolyamatokat</t>
  </si>
  <si>
    <t>Knowledge: knowing the EU's common politics. Capability: widening students' knowledge about everyday situations. Attitude: open to the changing world.Competences: able to understand ongoing international trends. Autonomy: willingness to find labour opportunities.</t>
  </si>
  <si>
    <t>BNT2132</t>
  </si>
  <si>
    <t>Európai közösségi jog alapjai</t>
  </si>
  <si>
    <t>Foundations of European Community Law</t>
  </si>
  <si>
    <t>A tárgy keretein belül a hallgatók megismerhetik az EU jogának fő jellemzőit, az EU jogforrásait, az intézményeket, továbbá a jogalkotási hatáskörök megoszlásának, a döntéshozatali mechanizmusoknak és a jogharmonizációnak kérdéseit. Részletesen ismerteti a tárgy az ún. alapszerződéseket – a Római Szerződést, az Egységes Európai Okmányt, a Maastrichti Szerződést, az Amszterdami Szerződést, a Nizzai Szerződést, az Alkotmányos Szerződést és a jelenleg hatályos Lisszaboni Szerződést. Az EU anyagi jogán belül, szó lesz a négy alapvető szabadságjog – áruk, szolgáltatások, tőke és a személyek szabad áramlásának - érvényesüléséről, az azokhoz kapcsolódó bírósági döntésekről, valamint az EU bővítésének jogi folyamatáról is</t>
  </si>
  <si>
    <t>Tudás: Ismeri az Európai Unió közösségi jogára vonatkozó szabályozás jogelméleti és gyakorlati hátterét. Összefüggésben értelmezi a szakterületéhez kapcsolódó, nemzetközi, európai és regionális, jogi ismereteket és eseményeket.Kompetencia: képes csapatban dolgozni, képes minőséget szem előtt tartó döntések meghozatalára. Képes az EU által támogatott projektek tervezésével és végrehajtásával kapcsolatos feladatok ellátására.Attitüd: Áttekintéssel rendelkeznek a közösségi jog általános szabályairól. Rendelkezik ismeretei alkalmazása során kreativitási képességgel. Képviseli a magyar és európai identitás vallási és társadalmi történeti és jelenkori sokszínűségét. Igénye van az európai nemzeti kultúrák befogadására.Autonómia: Érzékeny és nyitott a társadalmi problémákra. Ismereteit empátiával, toleranciával, rugalmassággal alkalmazza</t>
  </si>
  <si>
    <t>BNT2133</t>
  </si>
  <si>
    <t>Fenntartható fejlődés</t>
  </si>
  <si>
    <t>Sustainable Developement</t>
  </si>
  <si>
    <t>WILLIAMS, D. A., BERGER, J. B., &amp; MCCLENDON, S., A. (2005): Toward a model of inclusive  excellence  and  change  in postsecondary institutions.  Washington  D.C.: Association  of American  Colleges  and Universities
http://www.aacu.org/inclusive_excellence/ documents/williams_et_al.pdf
AINSCOW,   Mel   (2002): Index   for Inclusion: developing  learning  and  participation  in schools, revised  edition. CSIE, New Redland Building, Coldharbour Lane, Frenchay, Bristol. 
GAREL Jean-Pierre : De l’intégration scolaire à l’éducation inclusive : d’une normalisation à l’autre http://jda.revues.org/5397#text
HINZ,   Andreas   (2002):   Von   der   Integration   zur   Inklusion terminologisches    Spiel    oder    konzeptionelle    Weiterent-wicklung. Zeitschrift für Heilpädagogik 53. 354-361.
Zukunftsorientierte Pädagogik: Erziehen und Bilden für die Welt von morgen. Wie Kinder in Familie, Kita und Schule zukunftsfähig werden. Norderstedt: Books on Demand. 2012.
KRÜGER, Heinz-Hermann (2006) : Einführung in Theorien und Methoden der Erziehungswissen-schaft. Verlag Barbara Budrich Plagen &amp; Farmington Hills.</t>
  </si>
  <si>
    <t>Kötelező:
Müller, Reimar: Die Entdeckung der Kultur. Antike Theorie von Homer bis Seneca.  Artemis &amp; Winkler, Düsseldorf/Zürich, 2003. ISBN: 3-538-07-158-6
Ajánlott:
Popper, Raymund Karl: Die Offene Gesellschaft und ihre Gegner. Mohr Siebeck Verlag, Tübingen 2003. ISBN 978-316148-0683
Flach, Werner: Erkenntniskritik – Logik – Methodologie. Grundzuge der Erkenntnistheorie.Könighausen &amp; Neumann, Würzburg, 1994. ISBN: 3-88479-972-X</t>
  </si>
  <si>
    <t>Kötelező:
Frankena, William: Analytische Ethik. Deutscher Taschenbuch Verlag, München, 1992. ISBN: 3-423-04640-6
Joisten, Karen: Narrative Ethik. Das Gut und das Böse erzählen. Akademie Verlag, Berlin, 2007. ISBN: 978-3-05-004051-6
Ajánlott: 
Guggenberger, Wilhelm: Die List der Dinge. Sackgasse der Wirtschaftsethik  in einer funktional differenzierten Gesellschaft. LIT Verlag, Münster, 2007. ISBN: 978-8258-9937-0
Hörz, Herbert / Hörz, E. Helga: Ist Egoismus unmoralisch? Gründzüge einer neomodernen Ethik. Trafo Verlag, Berlin, 2013. ISBN: 978-3-86464-038-4</t>
  </si>
  <si>
    <t>Bártfai Barnabás: Office 2016 : Word, Excel, Access, Outlook, PowerPoint, BBS-Info Kft., Budapest, 2016., 456 p. ISBN:9786155477386
Fodor Gábor Antal, Farkas Csaba: Windows 10 és Office 2016 felhasználóknak, Budapest, Jedlik Oktatási Stúdió Bt., 2016., 304 p. ISBN:9786155012280
Microsoft Office, URL: https://www.office.com/
Bártfai Barnabás: Windows 10 mindenkinek, BBS-Info Kft., Budapest, 2016., 340 p ISBN:9786155477218. 
Prezi, URL: https://prezi.com/</t>
  </si>
  <si>
    <t>Albert József-Leveleki Magdolna (2010): Szociológiai alapismeretek. Veszprém. ISBN 963 00 76969 
Bartus Tamás (2009): Magyarázatok és elméletek a szociológiában. Aula, Budapest.ISBN 978 963 9698765  
Ferge Zsuzsa (2010): Társadalmi áramlatok és egyéni szerepek. Napvilág, Budapest.ISBN 978 963 9697 63 8 
Kolosi Tamás -Szelényi Iván (2010): Hogyan legyünk milliárdosak? Corvina, Budapest. ISBN 978 963 13 5894 0 
Kovách Imre (2006): Társadalmi metszetek. Napvilág, Budapest ISBN 963 9350 89 3</t>
  </si>
  <si>
    <t>Samulson-Nordhaus: Közgazdaságtan. KJK Kerszöv, 2012 ISBN: 9632245644
N. Gregory Mankiw: A közgazdaságtan alapjai. Osiris Kiadó. Budapest. 2011. ISBN: 9632762081
Tajtiné Szilágyi Kata: Üzleti gazdaságtan. Nemzedékek Tudása Tankönyvkiadó. Budapest. 2013. ISBN: 9789631969634</t>
  </si>
  <si>
    <t>Galó M. – Makszim Gy-né (2012): Statisztika I. Nyíregyházi Főiskola, Gazdasági és Társadalomtudományi Kar, Bessenyei Könyvkiadó, Nyíregyháza, ISBN:978-615-5097-36-2
Hunyadi L.-Vita L.(2008): Statisztika I. Aula Kiadó, Budapest
Falus I. – Ollé J. (2008): Az empirikus kutatások gyakorlata. Nemzeti Tankönyvkiadó, Budapest , ISBN:9789631960112
Keith McCormick - Jesus Salcedo (2017): SPSS Statistics for Data Analysis and Visualization, ISBN: 978-1-119-00355-7</t>
  </si>
  <si>
    <t>Nick Ceramella, Elizabeth Lee (2008): Cambridge English for the Media. ISBN 9780521724579
Budapester Zeitung, Berliner Zeitung, Der Spiegel, Stern Le Monde diplomatique (Hg.) Atlas der Globalisierung. taz Verlags- und Vertriebs GmbH. Berlin, 2003.
http://www.nouvelle-europe.eu/en
http://www.nouvelle-europe.eu/fr</t>
  </si>
  <si>
    <t>Gábor Kálmán- Jancsák Csaba: (2006) (szerk.)  Ifjúságszociológia. Belvedere Kiadó, (ISBN: 9639573124)
Laki László: (2006) Az ifjúság a magyar társadalomban. In: Kovách Imre (szerk.) Társadalmi metszetek. Napvilág kiadó Bp.,177-200. (ISBN:963-9350 89 3)
Molnár Péter: (2006) Ifjúságszociológia Belvedere Meridionale, Szeged, (ISBN: 963-9573-12-4)
Nagy Ádám (szerk.) (2008)  Ifjúságügy. Új Mandátum Kiadó,  (ISBN:9789639609983)
Szretykó György: (szerk.)  (2005) Az ifjúság helyzete és jövőképe: adalékok az ifjúság szociológiai elemzéséhez.Comenius, (ISBN:963-8671130)</t>
  </si>
  <si>
    <t>Németh István szerk. (2006): 20. századi egyetemes történelem I- II. Osiris Kiadó. Bp.  ISBN: 963-389-75-91  
Diószegi István, Harsányi Iván, Németh István (2000): 20. századi egyetemes történet II.   1945-1995. Európa. Korona Kiadó. Bp. ISBN: 963-903-619
Lukacs, John (2006): A XX. század és az újkor vége. Európa Könyvkiadó. Bp. ISBN:     963-078-00-11 
Ormos Mária, Majoros István (2003): Európa a nemzetközi küzdőtéren. Osiris Kiadó.   Bp. ISBN: 963-389-501-4   
Diószegi István, Harsányi Iván, Németh István (2001): 20. századi egyetemes történet   III. 1945-1995. Európán kívüli országok. Korona Kiadó. Bp. ISBN: 963-903-61-37</t>
  </si>
  <si>
    <t>Kégler Ádám(2006):Érdekérvényesítés az Európai Unióban, MTA Politikai Tudományok Intézete, Budapest, ISBN 963737227X. 
Gallai-Sándor-Török Gábor(2005): Politika és politikatudomány.Aula Kiadó, Budapest, ISBN 9639748474.
Topolánszky Ádám(2003):Lobbizás- érdekek az előtérben.Bagolyvár Könyvkiadó, Budapest, ISBN9639447226.
Körösényi András-Tóth Csaba-Török Gábor(2007):A magyar politikai rendszer.Osiris, Budapest, ISBN9789633899632.</t>
  </si>
  <si>
    <t>Kötelező:
Steiger Kornél (2002) (szerk.): Bevezetés a filozófiába. Szöveggyűjtemény, Holnap Kiadó, Bp., ISBN 963346 2630
Hársing László (1999): A filozófiai gondolkodás Thalésztől Gadamerig. Bíbor, Miskolc. ISBN: 9639466182
Ajánlott: 
Platón (2005): Phaidrosz. Atlantisz, Bp., ISBN 9639165808
M. Heidegger 1995): Bevezetés a metafizikába. Ikon Könyvkiadó, Bp. ISBN 963 7948 82 1
Maria Fürst (1994): Bevezetés a filozófiába. Ikon, Budapest. ISBN: 963-7948-29-5</t>
  </si>
  <si>
    <t>Walker, R. – Harding, K. (2006): Oxford English for Careers Tourism. OUP, Oxford, p. 135., ISBN: 9789633898482
Horváth A. – Horváth K. (2000): English in Tourism: Angol nyelv a turizmusban és a vendéglátásban. KIT, Budapest, p. 332., ISBN: 9633369053
Szőke A. - Viczena A. (2005): 1000 kérdés 1000 válasz Társalgási gyakorlatok az angol gasztronómiai és turisztikai nyelvvizsgákra. Lexika Kiadó, Székesfehérvár, p. 448., ISBN: 963 9357 54 5
Lőrincz Zsolt: Német nyelv az idegenforgalomban, a vendéglátásban, a szállodaiparban. Középfok. LibroTrade Kft. Budapest, 1999.
Becze Á. – Fischerné: Deutsch in der Gastronomie - Német nyelv a vendéglátásban. Képzőművészeti Kiadó. Budapest, 2000.</t>
  </si>
  <si>
    <t>Kiss Ferenc-Vallner Judit: Környezettudományi alapismeretek, 2001.
Kiss Ferenc, Lakatos Gyula, Rakonczai János, Majer József: Környezettani alapismeretek, 2011. (http://www.tankonyvtar.hu)
Kerényi Attila: Környezettan, 2003.
Rachel Carson: Néma tavasz, 1994 (1962).
Daniel Quinn: Izmael, 1993.</t>
  </si>
  <si>
    <t>Bíró Gáspár: Bevezetés a nemzetközi politikai viszonyok tanulmányozásába.Budapest, Osiris, 2003.ISBN 963 389 331 3
Bóka Éva: Az európai integráció. Elméletek történelmi perspektívában. Budapest, Corvina Kiadó, 2008. ISBN 978 963 13 5719 6
Kleinschmidt, Harald:Nemzetközi kapcsolatok története.Budapest, Atheneaum 2000 Kiadó. ISBN 963 9261 432</t>
  </si>
  <si>
    <t>Babbie Earl:(1995)  A társadalomtudományi kutatás gyakorlata. Balassi, Budapest. 
Sajtos L, Mitev A.: (2007) SPSS kutatási és adatelemzési kézikönyv. Alinea Kiadó, Budapest. 
Vitál A (2010) Kutatásmódszertan kézikönyv és példatár 3. OZ Print, Nyíregyháza.</t>
  </si>
  <si>
    <t>Szabolcsi Miklós: Világirodalom a 20. században, Gondolat, Bp., 1987.
Pál József: Világirodalom. Akadémiai Kiadó, Bp. 2008.
Gintli Tibor-Schein Gábor: Az irodalom rövid története, 2. Jelenkor Kiadó, Pécs, 2008. 
Balota: Abszurd irodalom, Gondolat, Bp., 1979.</t>
  </si>
  <si>
    <t xml:space="preserve">Quarrie, S. (2011): Excellence in Project Proposal Writing – video of the training course held on 8-9 November 2011 at Belgrade Chamber of Commerce 
Haraszti, I., Huber, B., Orosz, B. (2005): Projektfejlesztés, pályázatírás és projektmenedzselés, Corvinus Kiadó 
Görög, M. (2001): A projektvezetés mestersége, Aula Kiadó 
Huba, I. (2015): Munkaerő-piaci nyelvi kompetenciák fejlesztése – pályázatírás (angol) TÁMOP ISBN: 978-615-5545-38-2
Hans-Peter Retzsch: Erfolgreich verhandeln im weltweiten Business. Verhalten, Taktik und Strategie für internationale Meetings und Präsentationen. Wiesbaden, 1999.                                                 </t>
  </si>
  <si>
    <t>Kötelező irodalom:
Nyíri Tamás: Alapvető etika. Szent István Társulat, Bp., 2003. ISBN 963 361 4953 
Ajánlott irodalom:
Arisztotelész: Nikomakhoszi etika. Bp., 1987. I, II. könyv ISBN: 9630740451
Alasdair Macintyre: Az erény nyomában. Bp., Osiris, 1999. (részletek) ISBN: 9633793327
Thomas Assheuer és Peter Sloterdijk szövegei a Vulgo 2000/1-2. számában, pp. 308-319. 
Hans Jonas: Az emberi cselekvés megváltozott természete. In: Környezet és etika. Szöveggyűjtemény. Szerk.: Lányi András és Jávor Benedek, L’Harmattan, Bp., 2005. pp. 25-36. ISBN 963-7343-17-2</t>
  </si>
  <si>
    <t>Tóth József szerk. (2002): Általános társadalomföldrajz I-II. Dialóg Campus Kiadó. Budapest-Pécs.  ISBN: 963-3110-41-7; HU ISSN: 1418-1274; 1585-2822   
Mészáros Rezső, Boros Lajos, Nagy Erika, Pál Viktor (2010): A globális gazdaság földrajzi dimenziói. Akadémiai Kiadó. Bp. ISBN: 963-058-93-69; ISSN: 2060-5536  
Vidéki Imre (2008): Fejezetek Ipar- és közlekedésföldrajzból.  ELTE Eötvös Kiadó Kft. Bp. ISBN:  978-963-463-988-6
Bajmóczy Péter (2009): Általános etnikai és vallásföldrajz. Kiadó: JATEPress. Szeged. ISBN: 978-963-482-945-4
Világföldrajz. (2010) főszerk.: Tóth József. Akadémiai Kiadó. Bp. ISBN: 963-058-948-2, EAN: 978-963-058-94-82
Tér és Társadalom, vonatkozó cikkei, Heti Világgazdaság, Napi Gazdaság</t>
  </si>
  <si>
    <t>Karen Mingst: A nemzetközi kapcsolatok alapjai. Bp. Napvilág Kiadó, 2011.407 oldal ISBN: 9789633380420
Hossó Nikoletta: Protokoll a diplomácia és a nemzetközi kapcsolatok hátterében. Bp. L'Harmattan Kiadó, 2015.472 oldal. ISBN: 9789632369297
Gyarmati Ildikó:Protokollkalauz - Gyakorlati útmutatás leendő diplomatáknak. Bp. Athenaeum Kiadó, 2007. 260. oldal, ISBN: 9789639615977
Sille István, Kepes Ágnes: Gyakorlati protokoll - hoszteszeknek, rendezvényszervezőknek. Bp. Akadémiai Kiadó, 2015. 280 o. ISBN: 9789630596510
Görög Ibolya: Protokoll az életem. Bp. Athenaeum Kiadó, 2006.298.o. ISBN: 9789631434163
Ottlik Károly: Protokoll.- Viselkedéskultúra. Bp. Panoráma-Medicina, 2004. 657 oldal. ISBN: 9789632438917</t>
  </si>
  <si>
    <t xml:space="preserve"> The students will know the processes and events taking place in the modern world’s society, in politics, diplomacy and the achievements of culture and civilization. They will be familiar with the processes of the development of the major powers, their roles in world politics, the history of colonization, the reasons why the First World War broke out and the relationships among the major powers. They will know the military and diplomatic events of the First World War, the new world order after the war, the formation of new states,  the changing of the relations of the great powers, the events which led to the Second World War and the relationships among the major powers. </t>
  </si>
  <si>
    <t>Objective of the lesson: The main objective of the lesson is to broaden the students knowledge about politics, political and electoral systems, and political cultures and to facilitate clear understanding of the surrounding world. Political sciences are considered as part of general knowledge, the understanding of political interests and conflicts is essential for social sciences.</t>
  </si>
  <si>
    <t>The subject contributes to the student's ability to perceive and understand from the legal point of view the operation of the state and the society.  Students get to know one of the most important branches of public law the basic concepts of criminal law, the mechanisms of criminal justice. Presentation of the criminal justice system, the concept of crime, the separation of intent, neglect, categories of offense and the outline of criminal proceedings contribute to the student's knowledge of the legal systems necessary for social assistance.</t>
  </si>
  <si>
    <t>  The students will get to know the social, economic, political, diplomatic events after the Second World War and the period of the Cold War. They will be familiar with the process of developing the bipolar world. They will know how colonies were set free and how the Third World evolved. They will get to know the history of the socialist states’ development and how they broke up. They will also know the current events these days.</t>
  </si>
  <si>
    <t>The objective of the lesson is to broaden the student's knowledge regarding lobbying. Definition and types of interest, types of lobbyists, lobby structures.The evolution of lobbies, the articulation of interests, transformation of interests. Actors of lobbying: decision maker, lobbyist, etc.Techniques and regulations of lobbying. Lobbying in the European Union.</t>
  </si>
  <si>
    <t>Heritage of philosophy, Greek philosophy before Socrates. Classical Greek philosophy. Medieval philosophy. Renaissance and Reformation. Rationalism and Empirism. Enlightenment, German Idealism. Irrationalism, life philosophies (Nietzsche). Main trends of contemporary philosophy. Main questions of metaphysics and logic. Philosophical argumentation. Philosophy as a Life Exercise.</t>
  </si>
  <si>
    <t>By the end of the course students know the special vocabulary of tourism, catering and hospitality and have a clear view on the structure, activities and management tasks related to this field. They can also study and use the special literature in the foreign language.</t>
  </si>
  <si>
    <t>The teaching of international private law promotes students' competences in this extremely diverse legal field as much as possible. In the course of the subject, students can become acquainted with the nature of international private law, its legal resources, and the complex relationships of international relations worldwide with the international problem of conflict. The Code of Conduct of Private International Law on Private Conflict and the Function and Concept of International Private Law are presented. The system and sources of international private law. Structure of the conflict rule. The main switching principles. Use of the conflict rule. Jurisdiction. Return and forward (renvoi). Fraudulence. Application of foreign law. Non-application of foreign law, lack or violation of reciprocity, public order, auxiliary law.</t>
  </si>
  <si>
    <t>A nemzetközi magánjog oktatása elősegíti a hallgatók ennek a rendkívül szerteágazó jogterületnek a megértését, minél szélesebb körű megismerését. A tananyag keretében a hallgatók megismerkedhetnek a nemzetközi magánjog jellegével, annak jogforrásaival, illetve a nemzetközi kapcsolatok egész világot behálózó bonyolult összefüggéseivel a nemzetközi kollíziós probléma mibenlétével.  Bemutatásra kerül a kollíziós tényállás A nemzetközi kollíziós magánjog szabályozási módszere, illetve a nemzetközi magánjog funkciója és fogalma. A nemzetközi magánjog rendszere és forrásai. A kollíziós szabály szerkezete. A főbb kapcsoló elvek. A kollíziós szabály alkalmazása. Joghatóság. Vissza-és továbbutalás (renvoi). Csalárd kapcsolás. A külföldi jog alkalmazása. A külföldi jog alkalmazásának mellőzése, a viszonosság hiánya vagy megsértése, a közrend, a kisegítő jog.</t>
  </si>
  <si>
    <t>Diplomacy history stages: Ancient Greece and Hellenistic period, Byzantine diplomacy, Medieval and Early Modern Europe, Niccolò Machiavelli,rules of modern diplomacy (conferences in the 19th century, Metternich,Talleyrand, Gorchakov), International History and Diplomacy in the Twentieth Century.</t>
  </si>
  <si>
    <t>Research methods used in the field of social studies and under what conditions they can be applied, as well as the basic rules to put up theories and carry out research and their results in terms of ethics. Conceptual background of social studies understanding. Typical research strategies, research work. Preparing and using databases for research. Questions of empirical research methodology. Rules of publishing results. Analysis of data.</t>
  </si>
  <si>
    <t xml:space="preserve">Concept of world literature. Concept of European literature. Avantgarde and literature: Apollinaire, Brecht. The big novel: Proust, Joyce. The lost generation: Hemingway. The absurd: Kafka. The essay novel: Thomas Mann. Lyrical poetry: Gottfried Benn. Existentialism: Sartre, Camus. American drama: Arthur Miller. Absurd drama: Beckett, Ionesco. Postmodern: Marquez. Eastern European literature: HaŠek, Hrabal. Russian and post-Soviet literature: Yesenin, Bulgakov, Solzhenitsyn, Pasternak, Ulickaja. </t>
  </si>
  <si>
    <t>Students will get to know the foreign-language terminology of business, business organisation and management as well as that of the economy-related practical processes. They can read and interpret the foreign-language special literature.</t>
  </si>
  <si>
    <t>In our global world, it is essential for the students to get acquainted with the operation and the mechanism of action of international organizations that shape international political and economic trends. It is important for students to see the emergence of international organizations and their decision-making system. Special attention will be given to the United Nations, the European Council, the OSCE, the major regional organizations. But the major international economic, trade and financial organizations and other forms of international co-operation are also presented.</t>
  </si>
  <si>
    <t>Globális világunkban elengedhetetlen, hogy a nemzetközi politikai, gazdasági trendeket alakító nemzetközi szervezetek működését, hatásmechanizmusait a hallgatók megismerjék.  Fontos, hogy a hallgatók átlássák a nemzetközi szervezetek kialakulását, és döntéshozatali rendszerüket. Kiemelt figyelmet kapnak az Egyesült Nemzetek Szervezete, az Európai Tanács, EBESZ, a jelentősebb regionális szervezetek. De bemutatásra kerülnek a főbb nemzetközi gazdasági, kereskedelmi és pénzügyi szervezetek is és a nemzetközi együttműködés egyéb, fórumjellegű vagy sajátos formái is.</t>
  </si>
  <si>
    <t>The objective of the lesson is to summarize the history of European Union: conditions of  its creation, process of integration.The lesson presents the European Union as a main economic and political actor of international environment.Economic and political sources and ideas of "Global Europe", first steps.Birth of European Communities. The transformation from an economic actor to political institution.Maastricht Treaty, creation of European Union, structure of the European Union.The 7 main institutions of the Union.European Council,Council of the European Union,Commission,Parlament, Court of the Justice of the Union,European Court of Auditors, Central Bank, other institutions.From the common market to the economic and monetary union,common policies and actions. Definition of European citizen.Charter of Fundamental Rights. Diversity of languages, symbols and cultures in the European Union.</t>
  </si>
  <si>
    <t>Students will get to know the English, German or French terminology related to European education trends. They are able to study the special literature in these fields as well as express themselves both orally and in writing.</t>
  </si>
  <si>
    <t>Basic knowledge about environmental protection and grounding for other lectures coming in future semesters. The interaction between human and nature and the impact of human activity on the environment.  Definition of environment, environmental protection, environmental science and ecology. Interaction between society and environment and idea of sustainable development.</t>
  </si>
  <si>
    <t>During the professional practice, the students learn about the situations and methods of practical adaptation of the theoretical knowledge previously acquired. The purpose of the practice is to enable students to get acquainted with their professional work, engage in their day-to-day work, individually solve the task assigned to them by their managers and accumulate experience for their future work. The student must be actively involved in the day-to-day activities of the organization, being integrated into their working order.</t>
  </si>
  <si>
    <t>The objective of the course is to present the main fields of EU cooperation, its common policies and programs. The Common Security an Defence Policy. Internal and legal collaboration. The Economic and Monetary Union, common currency. The Common Commercial Policy. The Common Agricultural Policy, the Common Fisheries Policy, the EU's Rural Development Policy.The Common Transport Policy. The Regional Policy.EU Social Policy. EU Industrial Policy, Energy Policies. EU Environmental Policy. Education, culture, youth and sport in the EU.</t>
  </si>
  <si>
    <t>Within the scope of the subject, students will learn about the key features of EU law, the EU's legal resources, institutions, and the issues of legislative powers, decision-making mechanisms and legal harmonization. The subject is described in detail in the so-called. The Treaty of Rome, the Single European Act, the Treaty of Maastricht, the Treaty of Amsterdam, the Treaty of Nice, the Constitutional Treaty and the Lisbon Treaty currently in force. Included into the substance law of the EU, the four fundamental freedoms - goods, services, capital and free movement of persons - will be discussed, the related court decisions and the legal process of enlargement of the EU.</t>
  </si>
  <si>
    <t>The aim of the course is to show that the sustainable development is create harmony between economy, ecology and society. Global citizen. Education for sustainability. The economy and sustainable development. Ecological footprint. Sustainable cities.</t>
  </si>
  <si>
    <t xml:space="preserve">A hallgató megismeri a nemzetközi kapcsolatok elméletének legfontosabb paradigmáit és tájékozott a közöttük zajló vitákban. Megismerik Magyarország külpolitikájának legfontosabb eseményeit és korszakait az államalapítástól napjainkig. </t>
  </si>
  <si>
    <t>Basic concepts of security policy, geopolitical schools, crisis management and conflict prevention methods. The economic, social and cultural characteristics of Europe and non-European regions, changes in the relative development of regions and their impact on international relations. The interactions of large civilization centers in the 19-20th centuries, until nowadays. The evolution of international balance of power, peace, security and independence. The process of globalization, the developments of international political conditions after 1960 at world politics and regional level. The international aspirations of the world's leading powers and political power centers, their internal background, their international role. International regions and crisis gangs that have a major influence on world politics. Security Challenges and Risk Factors of the 1990s, Transformation of the Strategic Environment. National security of the Republic of Hungary. The security policies and strategic elements of the Great Powers (United States of America, Germany, Japan, France, Great Britain, Russia and Israel). New security policy and risk factors of the 20th century. The role and functioning of the United Nations, NATO, the Western European Union, the OSCE, the Common Foreign and Security Policy (CFSP) and the Common Security and Defense Policy (CESDP). Arms restraint and disarmament negotiations, multilateral and bilateral agreements, biological, chemical, conventional and nuclear armaments restraint activities and agreements.</t>
  </si>
  <si>
    <t>Projektek. Projektek szerepe a szervezetben.Projektciklus menedzsment. Projektek és pályázatok az Európai Unióban.Az EU pályázati rendszere,célok.A pályázabonyolitás rendszere.A pályázatkiirás,lebonyolitás rendszere.</t>
  </si>
  <si>
    <t xml:space="preserve">Projects. The role of projects in an organisation. Management of project cycles. Projects and tenders in the EU. The tender system of the EU and its aims. The system of the management of tenders. _x000D_
</t>
  </si>
  <si>
    <t>A hallgatók megismerik a projektek alapjait,a szervezetekben lebonyolitásra kerülő projektek célait. Elsajátitják a projekt és pályázati rendszerek müködtetését. Kompetensekké válak az EU-s projektek és pályázatok sikeres lebonyolitásában.</t>
  </si>
  <si>
    <t>Students get to know the English, German or French terminology related to European education trends. They are able to study the special literature in these fields as well as express themselves both orally and in writing.</t>
  </si>
  <si>
    <t>Knowledge: Know the legal theoretical and practical relationships of the social sinuses of society
Students will be able to perform their work efficiently. Be able to see the problems of their field of expertise
Competence: ability to work in a team to make quality decisions. It is capable of representing individuals and families, communities, and advocates of rights.
Attitude: An overview of the general rules of the law, they will be able to apply the acquired legal knowledge principles. You possess creativity with your knowledge
Autonomy: Sensitive and open to social problems. Use your knowledge with empathy and tolerance with flexibility.</t>
  </si>
  <si>
    <t xml:space="preserve">Competences: The students is able to understand social relations.Knows political institutions, hierarchy of local, national and international relationships, and diversity of interests.Able to define and analyze the main political terms, interests, values.Attitude: tolerant, open-minded, open to consensus. </t>
  </si>
  <si>
    <t>Knowledge: The student is familiar with the legal theoretical and practical relationships of the social sinuses of criminal law
Students will be able to perform their work efficiently. Be able to see the problems of their field of expertise.
Competence: ability to work in a team to make quality decisions. The student is capable of representing individuals and families, communities, and advocates of rights.
Attitude: Students gain an overview of the general rules of criminal law, they will be able to apply the acquired criminal law principles. They possess creativity in applying previous knowledge..
Autonomy: Sensitive and open to social problems. Use  of knowledge with empathy and tolerance with flexibility.</t>
  </si>
  <si>
    <t>Knowledge: Students get to know the principles of the operation of a society, the methods and purpose of lobbying. Skills: Developing the interest enforcement of students. Attitude: Social sensitivity and responsibility for others. Autonomy: Professional responsibility and co-operative skills.</t>
  </si>
  <si>
    <t>Knowledge: The student is familiar with the legal theoretical and practical background of Hungarian and international regulations on international public law. Interprets international, European and regional legal knowledge and events related to your field of expertise. He/she is able to orientate in international contexts, track, understand, process processes, changes, efficiently and effectively share and apply it in practice.
Competence: ability to work in a team to make quality decisions. The student is able to perform tasks related to the design and implementation of EU-funded projects.
Attitude: An overview of the general rules of international law on international organizations. Having the ability to use creativity in applying your knowledge.
Autonomy: Sensitive and open to social problems. Uses his/her knowledge with empathy, tolerance and flexibility.</t>
  </si>
  <si>
    <t>International Private Law</t>
  </si>
  <si>
    <t>International Public Law</t>
  </si>
  <si>
    <t>Knowledge: The student is familiar with the legal theoretical and practical background of Hungarian and international regulations on international private law. Interprets international, European and regional legal knowledge and events related to your field of expertise. He/she is able to orientate in international contexts, track, understand, process processes, changes, efficiently and effectively share and apply it in practice.
Competence: ability to work in a team to make quality decisions. The student is able to perform tasks related to the design and implementation of EU-funded projects.
Attitude: An overview of the general rules of international law on international organizations. Having the ability to use creativity in applying your knowledge.
Autonomy: Sensitive and open to social problems. Uses his/her knowledge with empathy, tolerance and flexibility.</t>
  </si>
  <si>
    <t>Knowledge: being aware of the basis of international politics. 
Capability: improving the willingness to cooperation. 
Attitude: develop interest in politics. 
Competences: open-minded, sensibility to social issues. 
Autonomy: impartiality, professionalism, skill of structured thinking.</t>
  </si>
  <si>
    <t xml:space="preserve">During the course the student can acquire the methods of orientation in the history of modern literature. Student is able to make individual obtaining knowledge. Have particular self-knowledge during reading texts. 
Knowledge:
The student acquires knowledge about the most well-known creators and artistic process of the 20th century, the connection between history and literary works. Get knowledge of the century's artistic use of language.
Ability:
Can apply the acquired knowledge, can write essays about his reading experiences.
Attitude:
Can become more empathetic and open by reading the most excellent works of world literature. 
Autonomy:
Become more autonomous, more responsible in his decisions. 
</t>
  </si>
  <si>
    <t>Knowledge: Students know fundamental terms of certain areas of economy, trade, finance and business and understand related linguistic connections. Stundents have a good command of the special language needed in the field of economy. They know how to use its special language orally and in writing.
Competence: Students are able to put their specialised communication skills into practice both orally and in writing. They are also able to study and obtain information on history, society, economy, law and politics independently. Students can handle special literature, especially in terms of terminology.                       Attitude: Having acquired the basics of special language, stundents strive to communicate with market actors, service providers and broaden international co-operation. They regard it as important to get to know and accept European and non-European cultures—based on their command of English or German for special purposes.</t>
  </si>
  <si>
    <t>Knowledge: Students are familiar with the legal theoretical and practical background of Hungarian and international regulations on international organizations. Interpret international, European and regional legal knowledge and events related to your field of expertise. They are able to orientate in international contexts, track, understand, process processes, changes, efficiently and effectively share and apply it in practice.
Competence: ability to work in a team to make quality decisions. Students are able to perform tasks related to the design and implementation of EU-funded projects.
Attitude: An overview of the general rules of international law on international organizations, Having the ability to use creativity in applying their knowledge.
Autonomy: Sensitive and open to social problems. Use of knowledge with empathy, tolerance and flexibility.</t>
  </si>
  <si>
    <t>Competences: The student is: able to understand and analyze the international (particularly European) economic and political environment. Knows about the definition of European Union, European institutions. Able to understand local, national and European interests and values. Knows legal rules about employment and human rights in the countries of European Union. Knows common policies, programs and subventions.</t>
  </si>
  <si>
    <t>The student has a clear view on systematic basic environmental knowledge.                                                                  The student knows the relationships between human and environment and able to recognize and integrate the relationships between different parts of scientific knowledge.                                                        He/she is able to think  transdisciplinary and can determine the scope of collaborative work. The student strives to get acquainted with the relationship between nature and human.</t>
  </si>
  <si>
    <t>Knowledge: students learn the characteristic features of international and Hungarian foreign trade, the system of the institutions of trade.  They learn the operation of an enterprise on the international market. Ability: Students can review the international tendencies in trade. Attitude: They can critically think about the international activities of Hungary with the EU and with other countries in the world.</t>
  </si>
  <si>
    <t>Knowledge: The student is familiar with the legal theoretical and practical background of the European Union law. Interprets international, European and regional legal knowledge and events related to your field of expertise.Competence: ability to work in a team to make quality decisions. The student is able to carry out tasks related to the design and implementation of EU-funded projects.Attitude: An overview of the general rules of Community law. The student possess creativity applying his/her knowledge. He/she represents the religious and social historical and contemporary diversity of Hungarian and European identity. There is a need to accommodate European national cultures.Autonomy: Sensitive and open to social problems. Uses his/her knowledge with empathy, tolerance and flexibility</t>
  </si>
  <si>
    <t>Students are capable of carrying out tasks related to the preparation and implementation of sustainability projects. They are open to independent and responsible professional co-operation with professionals in other fields. They take responsibility for decisions made by society in the field of environmental protection and sustainability this principle also appears in their projects.</t>
  </si>
  <si>
    <t>Knowledge: Students know the foreign-language vocabulary  related to the operation and structure of the European Union.                                       Competence: Having completed the course, students are able to communicate about questions of the EU both orally and in writing. They can read and understand foreign-language literature.       
Attitude: Based on their knowledge, students consider it important to acquire further knowledge related to their special field.</t>
  </si>
  <si>
    <t>Knowledge: The student gets to know the Hungarian, European and international sport organizations. Skils: Developing the student's ability to navigate in the sport world. Attitude: Strengthens social sensitivity in the sports. Autonomy: Emphasizing social and economic role of sports.</t>
  </si>
  <si>
    <t xml:space="preserve">Students will get to know the basics of projects, the goals of projects that are managed in organizations. They will master the operation of project and tendering systems. They will be competent to successfully complete EU projects and tenders._x000D_
</t>
  </si>
  <si>
    <t>two in-class tests</t>
  </si>
  <si>
    <t>Politikai állampolgári ismeretek</t>
  </si>
  <si>
    <r>
      <t>Tudás</t>
    </r>
    <r>
      <rPr>
        <b/>
        <sz val="9"/>
        <rFont val="Arial"/>
        <family val="2"/>
        <charset val="238"/>
      </rPr>
      <t xml:space="preserve">: 
</t>
    </r>
    <r>
      <rPr>
        <sz val="9"/>
        <rFont val="Arial"/>
        <family val="2"/>
        <charset val="238"/>
      </rPr>
      <t>A hallgató felismeri a kommunikáció pszichológiai törvényszerűségeit, képes a kommunikációs modelleket bemutatni, és a kommunikációs képességeit tudatosan fejleszteni. 
Képesség: 
A hallgató képes saját kommunikációs stílusát felismerni, az asszertív kommunikációra törekszik és felismeri a kommunikációt zavaró tényezőket. 
Attitűd</t>
    </r>
    <r>
      <rPr>
        <b/>
        <sz val="9"/>
        <rFont val="Arial"/>
        <family val="2"/>
        <charset val="238"/>
      </rPr>
      <t xml:space="preserve">: 
</t>
    </r>
    <r>
      <rPr>
        <sz val="9"/>
        <rFont val="Arial"/>
        <family val="2"/>
        <charset val="238"/>
      </rPr>
      <t>A partnerség, a kölcsönösség és az empátia, s a „nyertes-nyertes”- kommunikációs stílus kialakítása, bátorító stílus megteremtése a csoportban.</t>
    </r>
  </si>
  <si>
    <r>
      <t>F. Birkenbil: Testbeszéd. Trivium Könyvkiadó, Budapest, 2001.  ISBN: 9789639711112. 
A. Pease: Testbeszéd. Park Könyvkiadó, Budapest, 2014.  ISBN: 9789633551394</t>
    </r>
    <r>
      <rPr>
        <b/>
        <sz val="9"/>
        <rFont val="Arial"/>
        <family val="2"/>
        <charset val="238"/>
      </rPr>
      <t xml:space="preserve">  
</t>
    </r>
    <r>
      <rPr>
        <sz val="9"/>
        <rFont val="Arial"/>
        <family val="2"/>
        <charset val="238"/>
      </rPr>
      <t>Szatmáriné Balogh Mária: Készség- és személyiségfejlesztés. EKTF Líceum Könyvkiadó, Eger, 1998. ISBN nélkül
Rudas János: Delfi örökösei. Gondolat Kiadó, Budapest, 1990.ISBN:9632822722</t>
    </r>
  </si>
  <si>
    <t>A magyar külpolitika története</t>
  </si>
  <si>
    <t>Európai Unió és a sport</t>
  </si>
  <si>
    <t>The teaching of international public law helps students to understand this extremely diverse field of law. In the course of the curriculum, students can learn about the nature of international law, its legal resources, and the complex relationships of international relations with the whole world. During the semester, the historical aspects of international law, the sources of international law, the relationship between international law and domestic law and the explanation of norm conflict are presented. Classification of resources (Classification of formal resources under Article 38 of the Statute of the International Court of Justice. Knowledge of other sources not covered by the Statute) International jus cogens, codification of international law. General principles of law, fairness. The peaceful settlement of international disputes (legal sources, principles)</t>
  </si>
  <si>
    <t>BNT1114</t>
  </si>
  <si>
    <t>Újkori egyetemes történet I.</t>
  </si>
  <si>
    <t>Knowledge: Students are introduced to youth as a specific, social, occupied space, needs and needs of the future generations. They understand the range of factors that help and inhibit the development of personality of youth. Ability: Is able to recognize youth problems. Attitude: Open to understanding changes in youth and to track changes. Autonomy, Responsibility: Practical knowledge of the aims and functions of youth organizations.</t>
  </si>
  <si>
    <t>Újkori egyetemes történet II.</t>
  </si>
  <si>
    <r>
      <t xml:space="preserve">Tudás: 
A hallgató ismeri az asszertív interperszonális kommunikációt, alkalmazza annak módszereit, így képes hatékonyan kommunikálni a hazai üzleti környezetben.
Képesség: 
A hallható képes a gazdasági szervezetek gazdálkodásához és szervezéséhez kapcsolódó munkakörökben a hatékony kommunikációra, így képes együttműködni más szakterületek képviselőivel, nyitott a csapatmunkára, projektmunkára.
Képes előadásokat tartani, vitavezetést végezni.
</t>
    </r>
    <r>
      <rPr>
        <sz val="9"/>
        <rFont val="Arial"/>
        <family val="2"/>
        <charset val="238"/>
      </rPr>
      <t>Attitűd: Törekszik tudásának és munkakapcsolatainak fejlesztésére, ebben munkatársaival való együttműködésre.</t>
    </r>
    <r>
      <rPr>
        <sz val="9"/>
        <color rgb="FFFF0000"/>
        <rFont val="Arial"/>
        <family val="2"/>
        <charset val="238"/>
      </rPr>
      <t xml:space="preserve">
</t>
    </r>
  </si>
  <si>
    <r>
      <t xml:space="preserve">Knowledge:  
Students are familiar with the assertive interpersonal communication, use its methods so they can communicate effectively in the domestic business environment. 
Ability:  
Students are able to communicate efficiently in the jobs associated with the management and organization of business organizations, so they can cooperate with representatives of other fields, are open to teamwork and project work. They can also make presentations and hold discussions.
</t>
    </r>
    <r>
      <rPr>
        <sz val="9"/>
        <rFont val="Arial"/>
        <family val="2"/>
        <charset val="238"/>
      </rPr>
      <t>Attitude: It strives to develop knowledge and work relationships with its collaborating colleagues.</t>
    </r>
  </si>
  <si>
    <t>1. Évközi Zh dolgozat: 15 p._x000D_
2. Évközi Zh dolgozat: 15 p. _x000D_
Egyéni projektfeladat: 15 p._x000D_
Év végi Zh dolgozat: 55 p._x000D_
Összesen: 100 p._x000D_
_x000D_
Elégséges szint: 51%-tól</t>
  </si>
  <si>
    <t>1. mid-term test: 15 p._x000D_
2. mid-term test: 15 p._x000D_
Individual project: 15p. _x000D_
End-term test: 55 p._x000D_
Total: 100 p._x000D_
_x000D_
Minimum passing rate:  51%</t>
  </si>
  <si>
    <r>
      <t xml:space="preserve">Tudás: A hallgató képes a vállalkozások piaci tevékenységének szervezésére és irányítására.
Képes meghatározni a marketingdöntések információszükségletét, döntés-előkészítő javaslatokat készít, döntéseket hoz.
Képesség: A hallgató ismeri a vállalkozások marketingrendszerének részeit, képes önállóan marketingstratégiát tervezni és megvalósítani, és képes együttműködni más szakterületek képviselőivel.
Képes a fogyasztói szokások, fogyasztói elégedettség vizsgálatára.
</t>
    </r>
    <r>
      <rPr>
        <sz val="9"/>
        <rFont val="Arial"/>
        <family val="2"/>
        <charset val="238"/>
      </rPr>
      <t xml:space="preserve">Attitűd: A minőségi munkavégzés érdekében probléma-érzékeny, proaktív magatartást tanúsít.
</t>
    </r>
  </si>
  <si>
    <r>
      <t xml:space="preserve">Knowledge:  Students are able to organize and manage market activities of enterprises.
They can also determine the information requirements of marketing decisions, make preparatory proposals and make decisions.
Ability:  Students know the elements of the marketing system of  businesses, are able to design and implement a marketing strategy individually, and are able to cooperate with representatives of other fields. They are also capable of examining consumer habits and consumer satisfaction.
</t>
    </r>
    <r>
      <rPr>
        <sz val="9"/>
        <rFont val="Arial"/>
        <family val="2"/>
        <charset val="238"/>
      </rPr>
      <t>Attitude: For quality work, it is problem-sensitive, proactive.</t>
    </r>
  </si>
  <si>
    <t>1. Évközi Zh dolgozat: 15 p.
2. Évközi Zh dolgozat: 15 p. 
Egyéni projektfeladat: 15 p.
Év végi Zh dolgozat: 55 p.
Összesen: 100 p.
Elégséges szint: 51%-tól</t>
  </si>
  <si>
    <t>Tudás: A hallgatókat megismerteti az ifjúságnak, mint a jövő nemzedékének sajátos, társadalomban elfoglalt helyével, igényeivel, szükségleteivel. Megismerik az ifjúság személyiségfejlődését segítő és gátló tényezők körét. Képesség: Képes az ifjúsággal kapcsolatos problémák felismerésére. _x000D_
Attitűd: Nyitott az ifjúsággal szembeni változások megértésére, illetve a változások követésére. _x000D_
Autonómia, felelősség: a gyakorlatban használható ismeretekkel rendelkezik az ifjúságszervezés terén működő szervezetek céljiról, működéséről.</t>
  </si>
  <si>
    <t>Tudás: A hallgatók ismerjék meg a társadalomtudományokban használatos vizsgálati és kutatási módszerek főbb típusait, alkalmazhatóságuk feltételeit, a hipotézisalkotás és vizsgálat alapvető szabályait és a kutatások etikai vonatkozásait. Tisztában van az alapfogalmakkal, alapösszefüggésekkel, érti az elemzési módszereket. _x000D_
Képesség: képes összefüggések feltárására, következtetések levonására._x000D_
Attitűd: Nyitottá válik a kutatási probléma felismerésére és a megoldások keresésére. _x000D_
Felelősség, autonómia: Önállóan végez adatgyűjtéseket, adatfeldolgozásokat. Az elemzések eredményei alapján következtetéseket von le és javaslatokat tesz problémák megoldására.</t>
  </si>
  <si>
    <t>Knowledge: Students should be familiar with the main types of research and research methods used in social sciences, the conditions of their applicability, the basic rules of hypothesis creation and investigation, and the ethical aspects of research. He understands basic concepts, basic concepts, understands analytical methods. _x000D_
Ability: to discover relationships and draw conclusions. _x000D_
Attitude: It becomes open to discovering the research problem and finding solutions. _x000D_
Responsibility, autonomy: Performs data collections and data processing independently. Based on the results of the analyzes, it draws conclusions and suggests solutions to problems.</t>
  </si>
</sst>
</file>

<file path=xl/styles.xml><?xml version="1.0" encoding="utf-8"?>
<styleSheet xmlns="http://schemas.openxmlformats.org/spreadsheetml/2006/main">
  <fonts count="19">
    <font>
      <sz val="10"/>
      <name val="Arial"/>
      <family val="2"/>
      <charset val="238"/>
    </font>
    <font>
      <sz val="11"/>
      <color indexed="8"/>
      <name val="Calibri"/>
      <family val="2"/>
      <charset val="238"/>
    </font>
    <font>
      <sz val="11"/>
      <color indexed="8"/>
      <name val="Arial"/>
      <family val="2"/>
      <charset val="238"/>
    </font>
    <font>
      <b/>
      <u/>
      <sz val="11"/>
      <color indexed="8"/>
      <name val="Arial"/>
      <family val="2"/>
      <charset val="238"/>
    </font>
    <font>
      <i/>
      <sz val="11"/>
      <color indexed="8"/>
      <name val="Arial"/>
      <family val="2"/>
      <charset val="238"/>
    </font>
    <font>
      <b/>
      <sz val="11"/>
      <color indexed="8"/>
      <name val="Arial"/>
      <family val="2"/>
      <charset val="238"/>
    </font>
    <font>
      <b/>
      <sz val="11"/>
      <name val="Arial"/>
      <family val="2"/>
      <charset val="238"/>
    </font>
    <font>
      <sz val="11"/>
      <name val="Arial"/>
      <family val="2"/>
      <charset val="238"/>
    </font>
    <font>
      <sz val="11"/>
      <color indexed="10"/>
      <name val="Arial"/>
      <family val="2"/>
      <charset val="238"/>
    </font>
    <font>
      <sz val="11"/>
      <color indexed="8"/>
      <name val="Garamond"/>
      <family val="1"/>
      <charset val="238"/>
    </font>
    <font>
      <b/>
      <sz val="16"/>
      <color indexed="8"/>
      <name val="Arial"/>
      <family val="2"/>
      <charset val="238"/>
    </font>
    <font>
      <b/>
      <sz val="11"/>
      <color indexed="9"/>
      <name val="Arial"/>
      <family val="2"/>
      <charset val="238"/>
    </font>
    <font>
      <b/>
      <sz val="14"/>
      <color indexed="8"/>
      <name val="Calibri"/>
      <family val="2"/>
      <charset val="238"/>
    </font>
    <font>
      <sz val="8"/>
      <name val="Arial"/>
      <family val="2"/>
      <charset val="238"/>
    </font>
    <font>
      <sz val="9"/>
      <name val="Arial"/>
      <family val="2"/>
      <charset val="238"/>
    </font>
    <font>
      <sz val="9"/>
      <color indexed="8"/>
      <name val="Arial"/>
      <family val="2"/>
      <charset val="238"/>
    </font>
    <font>
      <b/>
      <sz val="9"/>
      <name val="Arial"/>
      <family val="2"/>
      <charset val="238"/>
    </font>
    <font>
      <sz val="9"/>
      <color theme="1"/>
      <name val="Arial"/>
      <family val="2"/>
      <charset val="238"/>
    </font>
    <font>
      <sz val="9"/>
      <color rgb="FFFF0000"/>
      <name val="Arial"/>
      <family val="2"/>
      <charset val="238"/>
    </font>
  </fonts>
  <fills count="7">
    <fill>
      <patternFill patternType="none"/>
    </fill>
    <fill>
      <patternFill patternType="gray125"/>
    </fill>
    <fill>
      <patternFill patternType="solid">
        <fgColor indexed="47"/>
        <bgColor indexed="22"/>
      </patternFill>
    </fill>
    <fill>
      <patternFill patternType="solid">
        <fgColor indexed="62"/>
        <bgColor indexed="56"/>
      </patternFill>
    </fill>
    <fill>
      <patternFill patternType="solid">
        <fgColor indexed="47"/>
        <bgColor indexed="64"/>
      </patternFill>
    </fill>
    <fill>
      <patternFill patternType="solid">
        <fgColor indexed="9"/>
        <bgColor indexed="64"/>
      </patternFill>
    </fill>
    <fill>
      <patternFill patternType="solid">
        <fgColor theme="5" tint="0.59999389629810485"/>
        <bgColor indexed="64"/>
      </patternFill>
    </fill>
  </fills>
  <borders count="6">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diagonal/>
    </border>
    <border>
      <left style="thin">
        <color indexed="9"/>
      </left>
      <right style="thin">
        <color indexed="9"/>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80">
    <xf numFmtId="0" fontId="0" fillId="0" borderId="0" xfId="0"/>
    <xf numFmtId="0" fontId="2" fillId="0" borderId="0" xfId="1" applyFont="1"/>
    <xf numFmtId="0" fontId="3" fillId="0" borderId="0" xfId="1" applyFont="1"/>
    <xf numFmtId="0" fontId="4" fillId="0" borderId="0" xfId="1" applyFont="1"/>
    <xf numFmtId="0" fontId="5" fillId="0" borderId="1" xfId="1" applyFont="1" applyBorder="1" applyAlignment="1">
      <alignment horizontal="left" vertical="top"/>
    </xf>
    <xf numFmtId="0" fontId="5" fillId="0" borderId="1" xfId="1" applyFont="1" applyBorder="1" applyAlignment="1">
      <alignment horizontal="left" vertical="top" wrapText="1"/>
    </xf>
    <xf numFmtId="0" fontId="6" fillId="2" borderId="1" xfId="1" applyFont="1" applyFill="1" applyBorder="1" applyAlignment="1">
      <alignment horizontal="left" vertical="top" wrapText="1"/>
    </xf>
    <xf numFmtId="0" fontId="2" fillId="0" borderId="0" xfId="1" applyFont="1" applyBorder="1" applyAlignment="1">
      <alignment horizontal="left" vertical="top" wrapText="1"/>
    </xf>
    <xf numFmtId="0" fontId="2" fillId="0" borderId="2" xfId="1" applyFont="1" applyBorder="1" applyAlignment="1">
      <alignment horizontal="left" vertical="top"/>
    </xf>
    <xf numFmtId="0" fontId="7" fillId="2" borderId="1" xfId="1" applyFont="1" applyFill="1" applyBorder="1" applyAlignment="1">
      <alignment horizontal="left" vertical="top"/>
    </xf>
    <xf numFmtId="0" fontId="2" fillId="0" borderId="0" xfId="1" applyFont="1" applyBorder="1" applyAlignment="1">
      <alignment horizontal="left" vertical="top"/>
    </xf>
    <xf numFmtId="0" fontId="2" fillId="0" borderId="1" xfId="1" applyFont="1" applyBorder="1" applyAlignment="1">
      <alignment horizontal="left" vertical="top"/>
    </xf>
    <xf numFmtId="0" fontId="6" fillId="0" borderId="1" xfId="1" applyFont="1" applyBorder="1" applyAlignment="1">
      <alignment horizontal="left" vertical="top" wrapText="1"/>
    </xf>
    <xf numFmtId="0" fontId="4" fillId="0" borderId="1" xfId="1" applyFont="1" applyBorder="1" applyAlignment="1">
      <alignment horizontal="left" vertical="center"/>
    </xf>
    <xf numFmtId="0" fontId="7" fillId="0" borderId="1" xfId="1" applyFont="1" applyBorder="1" applyAlignment="1">
      <alignment horizontal="left" vertical="top"/>
    </xf>
    <xf numFmtId="0" fontId="8" fillId="0" borderId="1" xfId="1" applyFont="1" applyBorder="1" applyAlignment="1">
      <alignment horizontal="left" vertical="top"/>
    </xf>
    <xf numFmtId="0" fontId="6" fillId="2" borderId="1" xfId="1" applyFont="1" applyFill="1" applyBorder="1" applyAlignment="1">
      <alignment horizontal="left" vertical="center" wrapText="1"/>
    </xf>
    <xf numFmtId="0" fontId="7" fillId="2" borderId="1" xfId="1" applyFont="1" applyFill="1" applyBorder="1" applyAlignment="1">
      <alignment horizontal="left" vertical="center"/>
    </xf>
    <xf numFmtId="0" fontId="8" fillId="2" borderId="1" xfId="1" applyFont="1" applyFill="1" applyBorder="1" applyAlignment="1">
      <alignment horizontal="left" vertical="center"/>
    </xf>
    <xf numFmtId="0" fontId="9" fillId="0" borderId="0" xfId="1" applyFont="1" applyAlignment="1">
      <alignment vertical="center" wrapText="1"/>
    </xf>
    <xf numFmtId="0" fontId="1" fillId="0" borderId="0" xfId="1" applyAlignment="1">
      <alignment vertical="center" wrapText="1"/>
    </xf>
    <xf numFmtId="0" fontId="10" fillId="0" borderId="0" xfId="1" applyFont="1" applyAlignment="1">
      <alignment horizontal="left" vertical="center"/>
    </xf>
    <xf numFmtId="0" fontId="10" fillId="0" borderId="0" xfId="1" applyFont="1" applyAlignment="1">
      <alignment vertical="center" wrapText="1"/>
    </xf>
    <xf numFmtId="0" fontId="12" fillId="0" borderId="0" xfId="1" applyFont="1" applyAlignment="1">
      <alignment vertical="center" wrapText="1"/>
    </xf>
    <xf numFmtId="0" fontId="2" fillId="0" borderId="1" xfId="1" applyFont="1" applyBorder="1" applyAlignment="1">
      <alignment vertical="center" wrapText="1"/>
    </xf>
    <xf numFmtId="0" fontId="2" fillId="2" borderId="1" xfId="1" applyFont="1" applyFill="1" applyBorder="1" applyAlignment="1">
      <alignment vertical="center" wrapText="1"/>
    </xf>
    <xf numFmtId="0" fontId="2" fillId="0" borderId="1" xfId="1" applyFont="1" applyFill="1" applyBorder="1" applyAlignment="1">
      <alignment vertical="center" wrapText="1"/>
    </xf>
    <xf numFmtId="0" fontId="2" fillId="0" borderId="3" xfId="1" applyFont="1" applyBorder="1" applyAlignment="1">
      <alignment vertical="center" wrapText="1"/>
    </xf>
    <xf numFmtId="0" fontId="2" fillId="2" borderId="3" xfId="1" applyFont="1" applyFill="1" applyBorder="1" applyAlignment="1">
      <alignment vertical="center" wrapText="1"/>
    </xf>
    <xf numFmtId="0" fontId="2" fillId="0" borderId="0" xfId="1" applyFont="1" applyBorder="1" applyAlignment="1">
      <alignment vertical="center" wrapText="1"/>
    </xf>
    <xf numFmtId="0" fontId="2" fillId="0" borderId="0" xfId="1" applyFont="1" applyFill="1" applyBorder="1" applyAlignment="1">
      <alignment vertical="center" wrapText="1"/>
    </xf>
    <xf numFmtId="0" fontId="2" fillId="0" borderId="0" xfId="1" applyFont="1" applyAlignment="1">
      <alignment vertical="center" wrapText="1"/>
    </xf>
    <xf numFmtId="0" fontId="9" fillId="0" borderId="0" xfId="1" applyFont="1" applyAlignment="1">
      <alignment vertical="top" wrapText="1"/>
    </xf>
    <xf numFmtId="0" fontId="10" fillId="0" borderId="1" xfId="1" applyFont="1" applyBorder="1" applyAlignment="1">
      <alignment vertical="top" wrapText="1"/>
    </xf>
    <xf numFmtId="0" fontId="2" fillId="0" borderId="1" xfId="1" applyFont="1" applyBorder="1" applyAlignment="1">
      <alignment vertical="top" wrapText="1"/>
    </xf>
    <xf numFmtId="0" fontId="2" fillId="0" borderId="3" xfId="1" applyFont="1" applyBorder="1" applyAlignment="1">
      <alignment vertical="top" wrapText="1"/>
    </xf>
    <xf numFmtId="0" fontId="2" fillId="0" borderId="0" xfId="1" applyFont="1" applyBorder="1" applyAlignment="1">
      <alignment vertical="top" wrapText="1"/>
    </xf>
    <xf numFmtId="0" fontId="2" fillId="0" borderId="0" xfId="1" applyFont="1" applyAlignment="1">
      <alignment vertical="top" wrapText="1"/>
    </xf>
    <xf numFmtId="0" fontId="11" fillId="3" borderId="4" xfId="1" applyFont="1" applyFill="1" applyBorder="1" applyAlignment="1">
      <alignment horizontal="center" vertical="center" wrapText="1"/>
    </xf>
    <xf numFmtId="0" fontId="11" fillId="3" borderId="4" xfId="1" applyFont="1" applyFill="1" applyBorder="1" applyAlignment="1">
      <alignment vertical="top" wrapText="1"/>
    </xf>
    <xf numFmtId="0" fontId="2" fillId="0" borderId="1" xfId="1" applyFont="1" applyBorder="1" applyAlignment="1">
      <alignment horizontal="left" vertical="top" wrapText="1"/>
    </xf>
    <xf numFmtId="0" fontId="7" fillId="2" borderId="1" xfId="1" applyFont="1" applyFill="1" applyBorder="1" applyAlignment="1">
      <alignment horizontal="left" vertical="center" wrapText="1"/>
    </xf>
    <xf numFmtId="0" fontId="10" fillId="0" borderId="1" xfId="1" applyFont="1" applyBorder="1" applyAlignment="1">
      <alignment horizontal="center" vertical="center" wrapText="1"/>
    </xf>
    <xf numFmtId="0" fontId="15" fillId="0" borderId="5" xfId="0" applyFont="1" applyBorder="1" applyAlignment="1">
      <alignment vertical="top" wrapText="1"/>
    </xf>
    <xf numFmtId="0" fontId="15" fillId="4" borderId="5" xfId="0" applyFont="1" applyFill="1" applyBorder="1" applyAlignment="1">
      <alignment vertical="top" wrapText="1"/>
    </xf>
    <xf numFmtId="0" fontId="15" fillId="0" borderId="5" xfId="0" applyFont="1" applyFill="1" applyBorder="1" applyAlignment="1">
      <alignment vertical="top" wrapText="1"/>
    </xf>
    <xf numFmtId="0" fontId="15" fillId="0" borderId="5" xfId="0" applyFont="1" applyBorder="1" applyAlignment="1">
      <alignment horizontal="left" vertical="top" wrapText="1"/>
    </xf>
    <xf numFmtId="0" fontId="14" fillId="4" borderId="5" xfId="0" applyFont="1" applyFill="1" applyBorder="1" applyAlignment="1">
      <alignment vertical="top" wrapText="1"/>
    </xf>
    <xf numFmtId="0" fontId="14" fillId="0" borderId="5" xfId="0" applyFont="1" applyBorder="1" applyAlignment="1">
      <alignment vertical="top" wrapText="1"/>
    </xf>
    <xf numFmtId="0" fontId="14" fillId="0" borderId="5" xfId="0" applyFont="1" applyBorder="1" applyAlignment="1">
      <alignment horizontal="left" vertical="top" wrapText="1"/>
    </xf>
    <xf numFmtId="0" fontId="15" fillId="0" borderId="5" xfId="1" applyFont="1" applyFill="1" applyBorder="1" applyAlignment="1">
      <alignment horizontal="left" vertical="top" wrapText="1"/>
    </xf>
    <xf numFmtId="0" fontId="15" fillId="0" borderId="5" xfId="1" applyFont="1" applyBorder="1" applyAlignment="1">
      <alignment horizontal="left" vertical="top" wrapText="1"/>
    </xf>
    <xf numFmtId="0" fontId="15" fillId="0" borderId="5" xfId="1" applyFont="1" applyBorder="1" applyAlignment="1">
      <alignment vertical="top" wrapText="1"/>
    </xf>
    <xf numFmtId="0" fontId="14" fillId="0" borderId="5" xfId="1" applyFont="1" applyBorder="1" applyAlignment="1">
      <alignment vertical="top" wrapText="1"/>
    </xf>
    <xf numFmtId="0" fontId="15" fillId="0" borderId="5" xfId="1" applyFont="1" applyFill="1" applyBorder="1" applyAlignment="1">
      <alignment vertical="top" wrapText="1"/>
    </xf>
    <xf numFmtId="0" fontId="15" fillId="2" borderId="5" xfId="1" applyFont="1" applyFill="1" applyBorder="1" applyAlignment="1">
      <alignment vertical="top" wrapText="1"/>
    </xf>
    <xf numFmtId="0" fontId="15" fillId="6" borderId="5" xfId="0" applyNumberFormat="1" applyFont="1" applyFill="1" applyBorder="1" applyAlignment="1">
      <alignment vertical="top" wrapText="1"/>
    </xf>
    <xf numFmtId="0" fontId="15" fillId="0" borderId="2" xfId="1" applyFont="1" applyBorder="1" applyAlignment="1">
      <alignment vertical="top" wrapText="1"/>
    </xf>
    <xf numFmtId="0" fontId="15" fillId="0" borderId="1" xfId="1" applyFont="1" applyBorder="1" applyAlignment="1">
      <alignment vertical="top" wrapText="1"/>
    </xf>
    <xf numFmtId="0" fontId="15" fillId="2" borderId="2" xfId="1" applyFont="1" applyFill="1" applyBorder="1" applyAlignment="1">
      <alignment vertical="top" wrapText="1"/>
    </xf>
    <xf numFmtId="0" fontId="15" fillId="0" borderId="2" xfId="1" applyFont="1" applyFill="1" applyBorder="1" applyAlignment="1">
      <alignment vertical="top" wrapText="1"/>
    </xf>
    <xf numFmtId="0" fontId="15" fillId="2" borderId="1" xfId="1" applyFont="1" applyFill="1" applyBorder="1" applyAlignment="1">
      <alignment vertical="top" wrapText="1"/>
    </xf>
    <xf numFmtId="0" fontId="15" fillId="0" borderId="1" xfId="1" applyFont="1" applyFill="1" applyBorder="1" applyAlignment="1">
      <alignment vertical="top" wrapText="1"/>
    </xf>
    <xf numFmtId="0" fontId="14" fillId="2" borderId="5" xfId="1" applyFont="1" applyFill="1" applyBorder="1" applyAlignment="1">
      <alignment vertical="top" wrapText="1"/>
    </xf>
    <xf numFmtId="0" fontId="14" fillId="0" borderId="5" xfId="1" applyFont="1" applyFill="1" applyBorder="1" applyAlignment="1">
      <alignment vertical="top" wrapText="1"/>
    </xf>
    <xf numFmtId="0" fontId="15" fillId="5" borderId="5" xfId="0" applyFont="1" applyFill="1" applyBorder="1" applyAlignment="1">
      <alignment vertical="top" wrapText="1"/>
    </xf>
    <xf numFmtId="0" fontId="14" fillId="0" borderId="5" xfId="0" applyFont="1" applyFill="1" applyBorder="1" applyAlignment="1">
      <alignment vertical="top" wrapText="1"/>
    </xf>
    <xf numFmtId="0" fontId="15" fillId="0" borderId="5" xfId="0" applyFont="1" applyFill="1" applyBorder="1" applyAlignment="1">
      <alignment vertical="top" wrapText="1" shrinkToFit="1"/>
    </xf>
    <xf numFmtId="0" fontId="14" fillId="4" borderId="5" xfId="0" applyNumberFormat="1" applyFont="1" applyFill="1" applyBorder="1" applyAlignment="1">
      <alignment vertical="top" wrapText="1"/>
    </xf>
    <xf numFmtId="0" fontId="14" fillId="6" borderId="5" xfId="0" applyFont="1" applyFill="1" applyBorder="1" applyAlignment="1">
      <alignment vertical="top" wrapText="1"/>
    </xf>
    <xf numFmtId="0" fontId="14" fillId="5" borderId="5" xfId="0" applyFont="1" applyFill="1" applyBorder="1" applyAlignment="1">
      <alignment vertical="top" wrapText="1"/>
    </xf>
    <xf numFmtId="0" fontId="17" fillId="0" borderId="5" xfId="0" applyFont="1" applyBorder="1" applyAlignment="1">
      <alignment vertical="top" wrapText="1"/>
    </xf>
    <xf numFmtId="0" fontId="17" fillId="6" borderId="5" xfId="0" applyFont="1" applyFill="1" applyBorder="1" applyAlignment="1">
      <alignment vertical="top" wrapText="1"/>
    </xf>
    <xf numFmtId="0" fontId="2" fillId="0" borderId="1" xfId="1" applyFont="1" applyBorder="1" applyAlignment="1">
      <alignment horizontal="left" vertical="top" wrapText="1"/>
    </xf>
    <xf numFmtId="0" fontId="7" fillId="2" borderId="1" xfId="1" applyFont="1" applyFill="1" applyBorder="1" applyAlignment="1">
      <alignment horizontal="left" vertical="center" wrapText="1"/>
    </xf>
    <xf numFmtId="0" fontId="10" fillId="0" borderId="1" xfId="1" applyFont="1" applyBorder="1" applyAlignment="1">
      <alignment horizontal="center" vertical="center" wrapText="1"/>
    </xf>
    <xf numFmtId="0" fontId="15" fillId="0" borderId="0" xfId="0" applyNumberFormat="1" applyFont="1" applyFill="1" applyAlignment="1">
      <alignment vertical="top" wrapText="1"/>
    </xf>
    <xf numFmtId="0" fontId="14" fillId="6" borderId="0" xfId="0" applyNumberFormat="1" applyFont="1" applyFill="1" applyAlignment="1">
      <alignment vertical="top" wrapText="1"/>
    </xf>
    <xf numFmtId="0" fontId="14" fillId="0" borderId="5" xfId="0" applyNumberFormat="1" applyFont="1" applyFill="1" applyBorder="1" applyAlignment="1">
      <alignment vertical="top" wrapText="1"/>
    </xf>
    <xf numFmtId="0" fontId="14" fillId="6" borderId="5" xfId="0" applyNumberFormat="1" applyFont="1" applyFill="1" applyBorder="1" applyAlignment="1">
      <alignment vertical="top" wrapText="1"/>
    </xf>
  </cellXfs>
  <cellStyles count="2">
    <cellStyle name="Excel Built-in Normal" xfId="1"/>
    <cellStyle name="Normá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8CBAD"/>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1F4E7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externalLink" Target="externalLinks/externalLink11.xml"/><Relationship Id="rId18" Type="http://schemas.openxmlformats.org/officeDocument/2006/relationships/externalLink" Target="externalLinks/externalLink16.xml"/><Relationship Id="rId3" Type="http://schemas.openxmlformats.org/officeDocument/2006/relationships/externalLink" Target="externalLinks/externalLink1.xml"/><Relationship Id="rId21" Type="http://schemas.openxmlformats.org/officeDocument/2006/relationships/theme" Target="theme/theme1.xml"/><Relationship Id="rId7" Type="http://schemas.openxmlformats.org/officeDocument/2006/relationships/externalLink" Target="externalLinks/externalLink5.xml"/><Relationship Id="rId12" Type="http://schemas.openxmlformats.org/officeDocument/2006/relationships/externalLink" Target="externalLinks/externalLink10.xml"/><Relationship Id="rId17" Type="http://schemas.openxmlformats.org/officeDocument/2006/relationships/externalLink" Target="externalLinks/externalLink15.xml"/><Relationship Id="rId2" Type="http://schemas.openxmlformats.org/officeDocument/2006/relationships/worksheet" Target="worksheets/sheet2.xml"/><Relationship Id="rId16" Type="http://schemas.openxmlformats.org/officeDocument/2006/relationships/externalLink" Target="externalLinks/externalLink14.xml"/><Relationship Id="rId20" Type="http://schemas.openxmlformats.org/officeDocument/2006/relationships/externalLink" Target="externalLinks/externalLink18.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externalLink" Target="externalLinks/externalLink9.xml"/><Relationship Id="rId24" Type="http://schemas.openxmlformats.org/officeDocument/2006/relationships/calcChain" Target="calcChain.xml"/><Relationship Id="rId5" Type="http://schemas.openxmlformats.org/officeDocument/2006/relationships/externalLink" Target="externalLinks/externalLink3.xml"/><Relationship Id="rId15" Type="http://schemas.openxmlformats.org/officeDocument/2006/relationships/externalLink" Target="externalLinks/externalLink13.xml"/><Relationship Id="rId23" Type="http://schemas.openxmlformats.org/officeDocument/2006/relationships/sharedStrings" Target="sharedStrings.xml"/><Relationship Id="rId10" Type="http://schemas.openxmlformats.org/officeDocument/2006/relationships/externalLink" Target="externalLinks/externalLink8.xml"/><Relationship Id="rId19" Type="http://schemas.openxmlformats.org/officeDocument/2006/relationships/externalLink" Target="externalLinks/externalLink17.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externalLink" Target="externalLinks/externalLink12.xml"/><Relationship Id="rId22"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sztalosn&#233;.ildik&#243;/Downloads/KOZOS%20tantargyleiras%20&#246;sszes&#237;tett%202017-06-14.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Users/asztalosn&#233;.ildik&#243;/Downloads/aa.nemz.BA.2017.j&#250;n..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Users/asztalosn&#233;.ildik&#243;/Downloads/BNT1102%252c%20BNT1208%252c%20BNT1219%20BNT1234%20Ta.%20lei.%20(1).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Users/asztalosn&#233;.ildik&#243;/Downloads/Tantargyleiras%20t&#225;bl&#225;zat%20(Dr.%20Szerafinn&#233;%20dr.%20Szabolcsi%20&#193;gnes)%20(1).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Users/asztalosn&#233;.ildik&#243;/Downloads/BNT2223.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Users/asztalosn&#233;.ildik&#243;/Downloads/Ker&#252;l&#337;%20J-nak%20(1).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Users/asztalosn&#233;.ildik&#243;/Downloads/BNT2130.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Users/asztalosn&#233;.ildik&#243;/Downloads/1v%20Kiss%20F%20tantleir%202017.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Users/asztalosn&#233;.ildik&#243;/Downloads/BNT2238.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Users/asztalosn&#233;.ildik&#243;/Downloads/M&#225;solat%20eredetijeTantargyleiras%20t&#225;bl&#225;zat-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sztalosn&#233;.ildik&#243;/Downloads/BNT1102%252c%20BNT1208%252c%20BNT1219%20BNT1234%20Ta.%20lei.%20(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User/Downloads/k&#246;z&#246;s%20tantargyleiras%202.%20LEKTOR&#193;LVA%20&#201;VA%20(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asztalosn&#233;.ildik&#243;/Downloads/Nemzetk&#246;zi%20tanulm&#225;nyok%20BA%20-%20IOVK%20&#246;sszes&#237;tett%20tant&#225;rgyle&#237;r&#225;si%20t&#225;bl&#225;zat%20(1).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asztalosn&#233;.ildik&#243;/Downloads/BA%20nemzetk&#246;zi%20angol%20(1).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asztalosn&#233;.ildik&#243;/Downloads/BNT1209%20(1).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User/Downloads/Megbizas%20190617%20Csiky%20(1).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asztalosn&#233;.ildik&#243;/Downloads/KOZOS%20tantargyleiras%20&#246;sszes&#237;tett%202017-06-12.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Users/asztalosn&#233;.ildik&#243;/Downloads/BNT1114.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Útmutató"/>
      <sheetName val="Tantárgyleírás"/>
    </sheetNames>
    <sheetDataSet>
      <sheetData sheetId="0" refreshError="1">
        <row r="9">
          <cell r="B9" t="str">
            <v>kollokvium</v>
          </cell>
          <cell r="C9" t="str">
            <v>examination</v>
          </cell>
        </row>
        <row r="10">
          <cell r="B10" t="str">
            <v>gyakorlati jegy</v>
          </cell>
          <cell r="C10" t="str">
            <v>term grade</v>
          </cell>
        </row>
        <row r="11">
          <cell r="B11" t="str">
            <v>minősített aláírás</v>
          </cell>
          <cell r="C11" t="str">
            <v>signature with qualification</v>
          </cell>
        </row>
        <row r="12">
          <cell r="B12" t="str">
            <v>aláírás</v>
          </cell>
          <cell r="C12" t="str">
            <v>signature</v>
          </cell>
        </row>
      </sheetData>
      <sheetData sheetId="1" refreshError="1"/>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Útmutató"/>
      <sheetName val="Tantárgyleírás"/>
    </sheetNames>
    <sheetDataSet>
      <sheetData sheetId="0">
        <row r="9">
          <cell r="B9" t="str">
            <v>kollokvium</v>
          </cell>
          <cell r="C9" t="str">
            <v>examination</v>
          </cell>
        </row>
        <row r="10">
          <cell r="B10" t="str">
            <v>gyakorlati jegy</v>
          </cell>
          <cell r="C10" t="str">
            <v>term grade</v>
          </cell>
        </row>
        <row r="11">
          <cell r="B11" t="str">
            <v>minősített aláírás</v>
          </cell>
          <cell r="C11" t="str">
            <v>signature with qualification</v>
          </cell>
        </row>
        <row r="12">
          <cell r="B12" t="str">
            <v>aláírás</v>
          </cell>
          <cell r="C12" t="str">
            <v>signature</v>
          </cell>
        </row>
      </sheetData>
      <sheetData sheetId="1" refreshError="1"/>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Útmutató"/>
      <sheetName val="Tantárgyleírás"/>
    </sheetNames>
    <sheetDataSet>
      <sheetData sheetId="0">
        <row r="9">
          <cell r="B9" t="str">
            <v>kollokvium</v>
          </cell>
          <cell r="C9" t="str">
            <v>examination</v>
          </cell>
        </row>
        <row r="10">
          <cell r="B10" t="str">
            <v>gyakorlati jegy</v>
          </cell>
          <cell r="C10" t="str">
            <v>term grade</v>
          </cell>
        </row>
        <row r="11">
          <cell r="B11" t="str">
            <v>minősített aláírás</v>
          </cell>
          <cell r="C11" t="str">
            <v>signature with qualification</v>
          </cell>
        </row>
        <row r="12">
          <cell r="B12" t="str">
            <v>aláírás</v>
          </cell>
          <cell r="C12" t="str">
            <v>signature</v>
          </cell>
        </row>
      </sheetData>
      <sheetData sheetId="1" refreshError="1"/>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Útmutató"/>
      <sheetName val="Tantárgyleírás"/>
    </sheetNames>
    <sheetDataSet>
      <sheetData sheetId="0">
        <row r="9">
          <cell r="B9" t="str">
            <v>kollokvium</v>
          </cell>
          <cell r="C9" t="str">
            <v>examination</v>
          </cell>
        </row>
        <row r="10">
          <cell r="B10" t="str">
            <v>gyakorlati jegy</v>
          </cell>
          <cell r="C10" t="str">
            <v>term grade</v>
          </cell>
        </row>
        <row r="11">
          <cell r="B11" t="str">
            <v>minősített aláírás</v>
          </cell>
          <cell r="C11" t="str">
            <v>signature with qualification</v>
          </cell>
        </row>
        <row r="12">
          <cell r="B12" t="str">
            <v>aláírás</v>
          </cell>
          <cell r="C12" t="str">
            <v>signature</v>
          </cell>
        </row>
      </sheetData>
      <sheetData sheetId="1" refreshError="1"/>
    </sheetDataSet>
  </externalBook>
</externalLink>
</file>

<file path=xl/externalLinks/externalLink13.xml><?xml version="1.0" encoding="utf-8"?>
<externalLink xmlns="http://schemas.openxmlformats.org/spreadsheetml/2006/main">
  <externalBook xmlns:r="http://schemas.openxmlformats.org/officeDocument/2006/relationships" r:id="rId1">
    <sheetNames>
      <sheetName val="Útmutató"/>
      <sheetName val="Tantárgyleírás"/>
    </sheetNames>
    <sheetDataSet>
      <sheetData sheetId="0">
        <row r="9">
          <cell r="B9" t="str">
            <v>kollokvium</v>
          </cell>
          <cell r="C9" t="str">
            <v>examination</v>
          </cell>
        </row>
        <row r="10">
          <cell r="B10" t="str">
            <v>gyakorlati jegy</v>
          </cell>
          <cell r="C10" t="str">
            <v>term grade</v>
          </cell>
        </row>
        <row r="11">
          <cell r="B11" t="str">
            <v>minősített aláírás</v>
          </cell>
          <cell r="C11" t="str">
            <v>signature with qualification</v>
          </cell>
        </row>
        <row r="12">
          <cell r="B12" t="str">
            <v>aláírás</v>
          </cell>
          <cell r="C12" t="str">
            <v>signature</v>
          </cell>
        </row>
      </sheetData>
      <sheetData sheetId="1" refreshError="1"/>
    </sheetDataSet>
  </externalBook>
</externalLink>
</file>

<file path=xl/externalLinks/externalLink14.xml><?xml version="1.0" encoding="utf-8"?>
<externalLink xmlns="http://schemas.openxmlformats.org/spreadsheetml/2006/main">
  <externalBook xmlns:r="http://schemas.openxmlformats.org/officeDocument/2006/relationships" r:id="rId1">
    <sheetNames>
      <sheetName val="Útmutató"/>
      <sheetName val="Tantárgyleírás"/>
    </sheetNames>
    <sheetDataSet>
      <sheetData sheetId="0">
        <row r="9">
          <cell r="B9" t="str">
            <v>kollokvium</v>
          </cell>
          <cell r="C9" t="str">
            <v>examination</v>
          </cell>
        </row>
        <row r="10">
          <cell r="B10" t="str">
            <v>gyakorlati jegy</v>
          </cell>
          <cell r="C10" t="str">
            <v>term grade</v>
          </cell>
        </row>
        <row r="11">
          <cell r="B11" t="str">
            <v>minősített aláírás</v>
          </cell>
          <cell r="C11" t="str">
            <v>signature with qualification</v>
          </cell>
        </row>
        <row r="12">
          <cell r="B12" t="str">
            <v>aláírás</v>
          </cell>
          <cell r="C12" t="str">
            <v>signature</v>
          </cell>
        </row>
      </sheetData>
      <sheetData sheetId="1" refreshError="1"/>
    </sheetDataSet>
  </externalBook>
</externalLink>
</file>

<file path=xl/externalLinks/externalLink15.xml><?xml version="1.0" encoding="utf-8"?>
<externalLink xmlns="http://schemas.openxmlformats.org/spreadsheetml/2006/main">
  <externalBook xmlns:r="http://schemas.openxmlformats.org/officeDocument/2006/relationships" r:id="rId1">
    <sheetNames>
      <sheetName val="Útmutató"/>
      <sheetName val="Tantárgyleírás"/>
    </sheetNames>
    <sheetDataSet>
      <sheetData sheetId="0" refreshError="1">
        <row r="9">
          <cell r="B9" t="str">
            <v>kollokvium</v>
          </cell>
          <cell r="C9" t="str">
            <v>examination</v>
          </cell>
        </row>
        <row r="10">
          <cell r="B10" t="str">
            <v>gyakorlati jegy</v>
          </cell>
          <cell r="C10" t="str">
            <v>term grade</v>
          </cell>
        </row>
        <row r="11">
          <cell r="B11" t="str">
            <v>minősített aláírás</v>
          </cell>
          <cell r="C11" t="str">
            <v>signature with qualification</v>
          </cell>
        </row>
        <row r="12">
          <cell r="B12" t="str">
            <v>aláírás</v>
          </cell>
          <cell r="C12" t="str">
            <v>signature</v>
          </cell>
        </row>
      </sheetData>
      <sheetData sheetId="1" refreshError="1"/>
    </sheetDataSet>
  </externalBook>
</externalLink>
</file>

<file path=xl/externalLinks/externalLink16.xml><?xml version="1.0" encoding="utf-8"?>
<externalLink xmlns="http://schemas.openxmlformats.org/spreadsheetml/2006/main">
  <externalBook xmlns:r="http://schemas.openxmlformats.org/officeDocument/2006/relationships" r:id="rId1">
    <sheetNames>
      <sheetName val="Útmutató"/>
      <sheetName val="Tantárgyleírás"/>
    </sheetNames>
    <sheetDataSet>
      <sheetData sheetId="0" refreshError="1">
        <row r="9">
          <cell r="B9" t="str">
            <v>kollokvium</v>
          </cell>
          <cell r="C9" t="str">
            <v>examination</v>
          </cell>
        </row>
        <row r="10">
          <cell r="B10" t="str">
            <v>gyakorlati jegy</v>
          </cell>
          <cell r="C10" t="str">
            <v>term grade</v>
          </cell>
        </row>
        <row r="11">
          <cell r="B11" t="str">
            <v>minősített aláírás</v>
          </cell>
          <cell r="C11" t="str">
            <v>signature with qualification</v>
          </cell>
        </row>
        <row r="12">
          <cell r="B12" t="str">
            <v>aláírás</v>
          </cell>
          <cell r="C12" t="str">
            <v>signature</v>
          </cell>
        </row>
      </sheetData>
      <sheetData sheetId="1" refreshError="1"/>
    </sheetDataSet>
  </externalBook>
</externalLink>
</file>

<file path=xl/externalLinks/externalLink17.xml><?xml version="1.0" encoding="utf-8"?>
<externalLink xmlns="http://schemas.openxmlformats.org/spreadsheetml/2006/main">
  <externalBook xmlns:r="http://schemas.openxmlformats.org/officeDocument/2006/relationships" r:id="rId1">
    <sheetNames>
      <sheetName val="Útmutató"/>
      <sheetName val="Tantárgyleírás"/>
    </sheetNames>
    <sheetDataSet>
      <sheetData sheetId="0">
        <row r="9">
          <cell r="B9" t="str">
            <v>kollokvium</v>
          </cell>
          <cell r="C9" t="str">
            <v>examination</v>
          </cell>
        </row>
        <row r="10">
          <cell r="B10" t="str">
            <v>gyakorlati jegy</v>
          </cell>
          <cell r="C10" t="str">
            <v>term grade</v>
          </cell>
        </row>
        <row r="11">
          <cell r="B11" t="str">
            <v>minősített aláírás</v>
          </cell>
          <cell r="C11" t="str">
            <v>signature with qualification</v>
          </cell>
        </row>
        <row r="12">
          <cell r="B12" t="str">
            <v>aláírás</v>
          </cell>
          <cell r="C12" t="str">
            <v>signature</v>
          </cell>
        </row>
      </sheetData>
      <sheetData sheetId="1" refreshError="1"/>
    </sheetDataSet>
  </externalBook>
</externalLink>
</file>

<file path=xl/externalLinks/externalLink18.xml><?xml version="1.0" encoding="utf-8"?>
<externalLink xmlns="http://schemas.openxmlformats.org/spreadsheetml/2006/main">
  <externalBook xmlns:r="http://schemas.openxmlformats.org/officeDocument/2006/relationships" r:id="rId1">
    <sheetNames>
      <sheetName val="Útmutató"/>
      <sheetName val="Tantárgyleírás"/>
    </sheetNames>
    <sheetDataSet>
      <sheetData sheetId="0">
        <row r="9">
          <cell r="B9" t="str">
            <v>kollokvium</v>
          </cell>
          <cell r="C9" t="str">
            <v>examination</v>
          </cell>
        </row>
        <row r="10">
          <cell r="B10" t="str">
            <v>gyakorlati jegy</v>
          </cell>
          <cell r="C10" t="str">
            <v>term grade</v>
          </cell>
        </row>
        <row r="11">
          <cell r="B11" t="str">
            <v>minősített aláírás</v>
          </cell>
          <cell r="C11" t="str">
            <v>signature with qualification</v>
          </cell>
        </row>
        <row r="12">
          <cell r="B12" t="str">
            <v>aláírás</v>
          </cell>
          <cell r="C12" t="str">
            <v>signature</v>
          </cell>
        </row>
      </sheetData>
      <sheetData sheetId="1"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Útmutató"/>
      <sheetName val="Tantárgyleírás"/>
    </sheetNames>
    <sheetDataSet>
      <sheetData sheetId="0">
        <row r="9">
          <cell r="B9" t="str">
            <v>kollokvium</v>
          </cell>
          <cell r="C9" t="str">
            <v>examination</v>
          </cell>
        </row>
        <row r="10">
          <cell r="B10" t="str">
            <v>gyakorlati jegy</v>
          </cell>
          <cell r="C10" t="str">
            <v>term grade</v>
          </cell>
        </row>
        <row r="11">
          <cell r="B11" t="str">
            <v>minősített aláírás</v>
          </cell>
          <cell r="C11" t="str">
            <v>signature with qualification</v>
          </cell>
        </row>
        <row r="12">
          <cell r="B12" t="str">
            <v>aláírás</v>
          </cell>
          <cell r="C12" t="str">
            <v>signature</v>
          </cell>
        </row>
      </sheetData>
      <sheetData sheetId="1"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Útmutató"/>
      <sheetName val="BAI-s kódok"/>
      <sheetName val="Tantárgyleírás"/>
    </sheetNames>
    <sheetDataSet>
      <sheetData sheetId="0" refreshError="1">
        <row r="9">
          <cell r="B9" t="str">
            <v>kollokvium</v>
          </cell>
          <cell r="C9" t="str">
            <v>examination</v>
          </cell>
        </row>
        <row r="10">
          <cell r="B10" t="str">
            <v>gyakorlati jegy</v>
          </cell>
          <cell r="C10" t="str">
            <v>term grade</v>
          </cell>
        </row>
        <row r="11">
          <cell r="B11" t="str">
            <v>minősített aláírás</v>
          </cell>
          <cell r="C11" t="str">
            <v>signature with qualification</v>
          </cell>
        </row>
        <row r="12">
          <cell r="B12" t="str">
            <v>aláírás</v>
          </cell>
          <cell r="C12" t="str">
            <v>signature</v>
          </cell>
        </row>
      </sheetData>
      <sheetData sheetId="1" refreshError="1"/>
      <sheetData sheetId="2"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Útmutató"/>
      <sheetName val="Tantárgyleírás"/>
    </sheetNames>
    <sheetDataSet>
      <sheetData sheetId="0">
        <row r="9">
          <cell r="B9" t="str">
            <v>kollokvium</v>
          </cell>
          <cell r="C9" t="str">
            <v>examination</v>
          </cell>
        </row>
        <row r="10">
          <cell r="B10" t="str">
            <v>gyakorlati jegy</v>
          </cell>
          <cell r="C10" t="str">
            <v>term grade</v>
          </cell>
        </row>
        <row r="11">
          <cell r="B11" t="str">
            <v>minősített aláírás</v>
          </cell>
          <cell r="C11" t="str">
            <v>signature with qualification</v>
          </cell>
        </row>
        <row r="12">
          <cell r="B12" t="str">
            <v>aláírás</v>
          </cell>
          <cell r="C12" t="str">
            <v>signature</v>
          </cell>
        </row>
      </sheetData>
      <sheetData sheetId="1"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Útmutató"/>
      <sheetName val="Tantárgyleírás"/>
    </sheetNames>
    <sheetDataSet>
      <sheetData sheetId="0">
        <row r="9">
          <cell r="B9" t="str">
            <v>kollokvium</v>
          </cell>
          <cell r="C9" t="str">
            <v>examination</v>
          </cell>
        </row>
        <row r="10">
          <cell r="B10" t="str">
            <v>gyakorlati jegy</v>
          </cell>
          <cell r="C10" t="str">
            <v>term grade</v>
          </cell>
        </row>
        <row r="11">
          <cell r="B11" t="str">
            <v>minősített aláírás</v>
          </cell>
          <cell r="C11" t="str">
            <v>signature with qualification</v>
          </cell>
        </row>
        <row r="12">
          <cell r="B12" t="str">
            <v>aláírás</v>
          </cell>
          <cell r="C12" t="str">
            <v>signature</v>
          </cell>
        </row>
      </sheetData>
      <sheetData sheetId="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Útmutató"/>
      <sheetName val="Tantárgyleírás"/>
    </sheetNames>
    <sheetDataSet>
      <sheetData sheetId="0">
        <row r="9">
          <cell r="B9" t="str">
            <v>kollokvium</v>
          </cell>
          <cell r="C9" t="str">
            <v>examination</v>
          </cell>
        </row>
        <row r="10">
          <cell r="B10" t="str">
            <v>gyakorlati jegy</v>
          </cell>
          <cell r="C10" t="str">
            <v>term grade</v>
          </cell>
        </row>
        <row r="11">
          <cell r="B11" t="str">
            <v>minősített aláírás</v>
          </cell>
          <cell r="C11" t="str">
            <v>signature with qualification</v>
          </cell>
        </row>
        <row r="12">
          <cell r="B12" t="str">
            <v>aláírás</v>
          </cell>
          <cell r="C12" t="str">
            <v>signature</v>
          </cell>
        </row>
      </sheetData>
      <sheetData sheetId="1"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Útmutató"/>
      <sheetName val="BAI-s kódok"/>
      <sheetName val="Tantárgyleírás"/>
    </sheetNames>
    <sheetDataSet>
      <sheetData sheetId="0" refreshError="1">
        <row r="9">
          <cell r="B9" t="str">
            <v>kollokvium</v>
          </cell>
          <cell r="C9" t="str">
            <v>examination</v>
          </cell>
        </row>
        <row r="10">
          <cell r="B10" t="str">
            <v>gyakorlati jegy</v>
          </cell>
          <cell r="C10" t="str">
            <v>term grade</v>
          </cell>
        </row>
        <row r="11">
          <cell r="B11" t="str">
            <v>minősített aláírás</v>
          </cell>
          <cell r="C11" t="str">
            <v>signature with qualification</v>
          </cell>
        </row>
        <row r="12">
          <cell r="B12" t="str">
            <v>aláírás</v>
          </cell>
          <cell r="C12" t="str">
            <v>signature</v>
          </cell>
        </row>
      </sheetData>
      <sheetData sheetId="1" refreshError="1"/>
      <sheetData sheetId="2" refreshError="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Útmutató"/>
      <sheetName val="Tantárgyleírás"/>
    </sheetNames>
    <sheetDataSet>
      <sheetData sheetId="0">
        <row r="9">
          <cell r="B9" t="str">
            <v>kollokvium</v>
          </cell>
          <cell r="C9" t="str">
            <v>examination</v>
          </cell>
        </row>
        <row r="10">
          <cell r="B10" t="str">
            <v>gyakorlati jegy</v>
          </cell>
          <cell r="C10" t="str">
            <v>term grade</v>
          </cell>
        </row>
        <row r="11">
          <cell r="B11" t="str">
            <v>minősített aláírás</v>
          </cell>
          <cell r="C11" t="str">
            <v>signature with qualification</v>
          </cell>
        </row>
        <row r="12">
          <cell r="B12" t="str">
            <v>aláírás</v>
          </cell>
          <cell r="C12" t="str">
            <v>signature</v>
          </cell>
        </row>
      </sheetData>
      <sheetData sheetId="1"/>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Útmutató"/>
      <sheetName val="Tantárgyleírás"/>
    </sheetNames>
    <sheetDataSet>
      <sheetData sheetId="0">
        <row r="9">
          <cell r="B9" t="str">
            <v>kollokvium</v>
          </cell>
          <cell r="C9" t="str">
            <v>examination</v>
          </cell>
        </row>
        <row r="10">
          <cell r="B10" t="str">
            <v>gyakorlati jegy</v>
          </cell>
          <cell r="C10" t="str">
            <v>term grade</v>
          </cell>
        </row>
        <row r="11">
          <cell r="B11" t="str">
            <v>minősített aláírás</v>
          </cell>
          <cell r="C11" t="str">
            <v>signature with qualification</v>
          </cell>
        </row>
        <row r="12">
          <cell r="B12" t="str">
            <v>aláírás</v>
          </cell>
          <cell r="C12" t="str">
            <v>signature</v>
          </cell>
        </row>
      </sheetData>
      <sheetData sheetId="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E18"/>
  <sheetViews>
    <sheetView zoomScale="80" zoomScaleNormal="80" workbookViewId="0">
      <selection activeCell="C16" sqref="C16"/>
    </sheetView>
  </sheetViews>
  <sheetFormatPr defaultRowHeight="14.25"/>
  <cols>
    <col min="1" max="1" width="29.5703125" style="1" customWidth="1"/>
    <col min="2" max="2" width="25.42578125" style="1" customWidth="1"/>
    <col min="3" max="3" width="40.7109375" style="1" customWidth="1"/>
    <col min="4" max="4" width="43.7109375" style="1" customWidth="1"/>
    <col min="5" max="5" width="20.85546875" style="1" customWidth="1"/>
    <col min="6" max="16384" width="9.140625" style="1"/>
  </cols>
  <sheetData>
    <row r="1" spans="1:5" ht="15">
      <c r="A1" s="2" t="s">
        <v>55</v>
      </c>
    </row>
    <row r="2" spans="1:5">
      <c r="B2" s="3" t="s">
        <v>56</v>
      </c>
    </row>
    <row r="3" spans="1:5">
      <c r="B3" s="3" t="s">
        <v>57</v>
      </c>
    </row>
    <row r="6" spans="1:5" ht="32.25" customHeight="1">
      <c r="A6" s="4" t="s">
        <v>58</v>
      </c>
      <c r="B6" s="73" t="s">
        <v>59</v>
      </c>
      <c r="C6" s="73"/>
      <c r="D6" s="73"/>
      <c r="E6" s="73"/>
    </row>
    <row r="7" spans="1:5" ht="12.75" customHeight="1">
      <c r="A7" s="5" t="s">
        <v>60</v>
      </c>
      <c r="B7" s="73" t="s">
        <v>61</v>
      </c>
      <c r="C7" s="73"/>
      <c r="D7" s="73"/>
      <c r="E7" s="73"/>
    </row>
    <row r="8" spans="1:5" ht="15">
      <c r="A8" s="5"/>
      <c r="B8" s="4" t="s">
        <v>62</v>
      </c>
      <c r="C8" s="6" t="s">
        <v>63</v>
      </c>
      <c r="D8" s="7"/>
      <c r="E8" s="7"/>
    </row>
    <row r="9" spans="1:5">
      <c r="B9" s="8" t="s">
        <v>64</v>
      </c>
      <c r="C9" s="9" t="s">
        <v>65</v>
      </c>
      <c r="D9" s="10"/>
      <c r="E9" s="10"/>
    </row>
    <row r="10" spans="1:5">
      <c r="A10" s="11"/>
      <c r="B10" s="11" t="s">
        <v>66</v>
      </c>
      <c r="C10" s="9" t="s">
        <v>67</v>
      </c>
      <c r="D10" s="10"/>
      <c r="E10" s="10"/>
    </row>
    <row r="11" spans="1:5">
      <c r="A11" s="11"/>
      <c r="B11" s="11" t="s">
        <v>68</v>
      </c>
      <c r="C11" s="9" t="s">
        <v>69</v>
      </c>
      <c r="D11" s="10"/>
      <c r="E11" s="10"/>
    </row>
    <row r="12" spans="1:5">
      <c r="A12" s="11"/>
      <c r="B12" s="11" t="s">
        <v>70</v>
      </c>
      <c r="C12" s="9" t="s">
        <v>71</v>
      </c>
      <c r="D12" s="10"/>
      <c r="E12" s="10"/>
    </row>
    <row r="13" spans="1:5" ht="42.75">
      <c r="A13" s="12" t="s">
        <v>72</v>
      </c>
      <c r="B13" s="11" t="s">
        <v>73</v>
      </c>
      <c r="C13" s="5" t="s">
        <v>74</v>
      </c>
      <c r="D13" s="40" t="s">
        <v>75</v>
      </c>
      <c r="E13" s="13" t="s">
        <v>76</v>
      </c>
    </row>
    <row r="14" spans="1:5" ht="28.5" customHeight="1">
      <c r="A14" s="11"/>
      <c r="B14" s="40" t="s">
        <v>77</v>
      </c>
      <c r="C14" s="73" t="s">
        <v>78</v>
      </c>
      <c r="D14" s="73"/>
      <c r="E14" s="13" t="s">
        <v>76</v>
      </c>
    </row>
    <row r="15" spans="1:5">
      <c r="A15" s="11"/>
      <c r="B15" s="11" t="s">
        <v>79</v>
      </c>
      <c r="C15" s="14" t="s">
        <v>80</v>
      </c>
      <c r="D15" s="15"/>
      <c r="E15" s="13" t="s">
        <v>76</v>
      </c>
    </row>
    <row r="16" spans="1:5" ht="42.75">
      <c r="A16" s="16" t="s">
        <v>81</v>
      </c>
      <c r="B16" s="17" t="s">
        <v>65</v>
      </c>
      <c r="C16" s="16" t="s">
        <v>82</v>
      </c>
      <c r="D16" s="41" t="s">
        <v>83</v>
      </c>
      <c r="E16" s="13" t="s">
        <v>76</v>
      </c>
    </row>
    <row r="17" spans="1:5" ht="28.5" customHeight="1">
      <c r="A17" s="17"/>
      <c r="B17" s="41" t="s">
        <v>84</v>
      </c>
      <c r="C17" s="74" t="s">
        <v>85</v>
      </c>
      <c r="D17" s="74"/>
      <c r="E17" s="13" t="s">
        <v>76</v>
      </c>
    </row>
    <row r="18" spans="1:5">
      <c r="A18" s="17"/>
      <c r="B18" s="17" t="s">
        <v>71</v>
      </c>
      <c r="C18" s="17" t="s">
        <v>86</v>
      </c>
      <c r="D18" s="18"/>
      <c r="E18" s="13" t="s">
        <v>76</v>
      </c>
    </row>
  </sheetData>
  <sheetProtection selectLockedCells="1" selectUnlockedCells="1"/>
  <mergeCells count="4">
    <mergeCell ref="B6:E6"/>
    <mergeCell ref="B7:E7"/>
    <mergeCell ref="C14:D14"/>
    <mergeCell ref="C17:D17"/>
  </mergeCells>
  <phoneticPr fontId="13" type="noConversion"/>
  <printOptions horizontalCentered="1"/>
  <pageMargins left="0.70833333333333337" right="0.70833333333333337" top="0.74791666666666667" bottom="0.74791666666666667" header="0.51180555555555551" footer="0.51180555555555551"/>
  <pageSetup paperSize="9" firstPageNumber="0" orientation="landscape" horizontalDpi="300" verticalDpi="300"/>
  <headerFooter alignWithMargins="0"/>
</worksheet>
</file>

<file path=xl/worksheets/sheet2.xml><?xml version="1.0" encoding="utf-8"?>
<worksheet xmlns="http://schemas.openxmlformats.org/spreadsheetml/2006/main" xmlns:r="http://schemas.openxmlformats.org/officeDocument/2006/relationships">
  <dimension ref="A1:L179"/>
  <sheetViews>
    <sheetView tabSelected="1" zoomScale="55" zoomScaleNormal="55" zoomScaleSheetLayoutView="40" workbookViewId="0">
      <selection activeCell="J43" sqref="J43:K43"/>
    </sheetView>
  </sheetViews>
  <sheetFormatPr defaultColWidth="0" defaultRowHeight="33.75" customHeight="1" zeroHeight="1"/>
  <cols>
    <col min="1" max="1" width="14.42578125" style="19" customWidth="1"/>
    <col min="2" max="2" width="23.7109375" style="19" customWidth="1"/>
    <col min="3" max="3" width="24.28515625" style="19" customWidth="1"/>
    <col min="4" max="4" width="51" style="19" customWidth="1"/>
    <col min="5" max="5" width="44" style="19" customWidth="1"/>
    <col min="6" max="6" width="42.28515625" style="19" customWidth="1"/>
    <col min="7" max="7" width="42.7109375" style="19" customWidth="1"/>
    <col min="8" max="8" width="19.5703125" style="19" customWidth="1"/>
    <col min="9" max="9" width="20.7109375" style="19" customWidth="1"/>
    <col min="10" max="10" width="26.42578125" style="19" customWidth="1"/>
    <col min="11" max="11" width="28.28515625" style="19" customWidth="1"/>
    <col min="12" max="12" width="43.42578125" style="32" customWidth="1"/>
    <col min="13" max="16384" width="32.85546875" style="20" hidden="1"/>
  </cols>
  <sheetData>
    <row r="1" spans="1:12" ht="20.25">
      <c r="A1" s="21" t="s">
        <v>87</v>
      </c>
    </row>
    <row r="2" spans="1:12" s="22" customFormat="1" ht="20.25">
      <c r="A2" s="42">
        <v>1</v>
      </c>
      <c r="B2" s="75">
        <v>2</v>
      </c>
      <c r="C2" s="75"/>
      <c r="D2" s="75">
        <v>3</v>
      </c>
      <c r="E2" s="75"/>
      <c r="F2" s="75">
        <v>4</v>
      </c>
      <c r="G2" s="75"/>
      <c r="H2" s="75">
        <v>5</v>
      </c>
      <c r="I2" s="75"/>
      <c r="J2" s="75">
        <v>6</v>
      </c>
      <c r="K2" s="75"/>
      <c r="L2" s="33">
        <v>7</v>
      </c>
    </row>
    <row r="3" spans="1:12" s="23" customFormat="1" ht="45">
      <c r="A3" s="38" t="s">
        <v>88</v>
      </c>
      <c r="B3" s="38" t="s">
        <v>89</v>
      </c>
      <c r="C3" s="38" t="s">
        <v>90</v>
      </c>
      <c r="D3" s="38" t="s">
        <v>91</v>
      </c>
      <c r="E3" s="38" t="s">
        <v>92</v>
      </c>
      <c r="F3" s="38" t="s">
        <v>93</v>
      </c>
      <c r="G3" s="38" t="s">
        <v>94</v>
      </c>
      <c r="H3" s="38" t="s">
        <v>95</v>
      </c>
      <c r="I3" s="38" t="s">
        <v>96</v>
      </c>
      <c r="J3" s="38" t="s">
        <v>97</v>
      </c>
      <c r="K3" s="38" t="s">
        <v>98</v>
      </c>
      <c r="L3" s="39" t="s">
        <v>99</v>
      </c>
    </row>
    <row r="4" spans="1:12" s="48" customFormat="1" ht="300">
      <c r="A4" s="45" t="s">
        <v>100</v>
      </c>
      <c r="B4" s="45" t="s">
        <v>101</v>
      </c>
      <c r="C4" s="44" t="s">
        <v>102</v>
      </c>
      <c r="D4" s="43" t="s">
        <v>103</v>
      </c>
      <c r="E4" s="44" t="s">
        <v>104</v>
      </c>
      <c r="F4" s="43" t="s">
        <v>105</v>
      </c>
      <c r="G4" s="44" t="s">
        <v>25</v>
      </c>
      <c r="H4" s="45" t="s">
        <v>66</v>
      </c>
      <c r="I4" s="44" t="str">
        <f>IF(ISBLANK(H4),"",VLOOKUP(H4,[1]Útmutató!$B$9:$C$12,2,FALSE))</f>
        <v>term grade</v>
      </c>
      <c r="J4" s="43" t="s">
        <v>26</v>
      </c>
      <c r="K4" s="47" t="s">
        <v>27</v>
      </c>
      <c r="L4" s="43" t="s">
        <v>458</v>
      </c>
    </row>
    <row r="5" spans="1:12" s="51" customFormat="1" ht="204">
      <c r="A5" s="48" t="s">
        <v>28</v>
      </c>
      <c r="B5" s="53" t="s">
        <v>29</v>
      </c>
      <c r="C5" s="44" t="s">
        <v>30</v>
      </c>
      <c r="D5" s="53" t="s">
        <v>31</v>
      </c>
      <c r="E5" s="44" t="s">
        <v>32</v>
      </c>
      <c r="F5" s="53" t="s">
        <v>33</v>
      </c>
      <c r="G5" s="63" t="s">
        <v>504</v>
      </c>
      <c r="H5" s="64" t="s">
        <v>64</v>
      </c>
      <c r="I5" s="63" t="str">
        <f>IF(ISBLANK(H5),"",VLOOKUP(H5,Útmutató!$B$9:$C$12,2,0))</f>
        <v>examination</v>
      </c>
      <c r="J5" s="53" t="s">
        <v>34</v>
      </c>
      <c r="K5" s="63" t="s">
        <v>35</v>
      </c>
      <c r="L5" s="53" t="s">
        <v>36</v>
      </c>
    </row>
    <row r="6" spans="1:12" s="48" customFormat="1" ht="156">
      <c r="A6" s="65" t="s">
        <v>37</v>
      </c>
      <c r="B6" s="65" t="s">
        <v>38</v>
      </c>
      <c r="C6" s="44" t="s">
        <v>39</v>
      </c>
      <c r="D6" s="43" t="s">
        <v>40</v>
      </c>
      <c r="E6" s="44" t="s">
        <v>41</v>
      </c>
      <c r="F6" s="43" t="s">
        <v>42</v>
      </c>
      <c r="G6" s="44" t="s">
        <v>43</v>
      </c>
      <c r="H6" s="45" t="s">
        <v>64</v>
      </c>
      <c r="I6" s="44" t="str">
        <f>IF(ISBLANK(H6),"",VLOOKUP(H6,[1]Útmutató!$B$9:$C$12,2,FALSE))</f>
        <v>examination</v>
      </c>
      <c r="J6" s="43" t="s">
        <v>44</v>
      </c>
      <c r="K6" s="44" t="s">
        <v>45</v>
      </c>
      <c r="L6" s="43" t="s">
        <v>459</v>
      </c>
    </row>
    <row r="7" spans="1:12" s="48" customFormat="1" ht="216">
      <c r="A7" s="48" t="s">
        <v>46</v>
      </c>
      <c r="B7" s="48" t="s">
        <v>532</v>
      </c>
      <c r="C7" s="44" t="s">
        <v>47</v>
      </c>
      <c r="D7" s="48" t="s">
        <v>48</v>
      </c>
      <c r="E7" s="44" t="s">
        <v>476</v>
      </c>
      <c r="F7" s="48" t="s">
        <v>49</v>
      </c>
      <c r="G7" s="47" t="s">
        <v>255</v>
      </c>
      <c r="H7" s="66" t="s">
        <v>64</v>
      </c>
      <c r="I7" s="47" t="str">
        <f>IF(ISBLANK(H7),"",VLOOKUP(H7,[2]Útmutató!$B$9:$C$12,2,FALSE))</f>
        <v>examination</v>
      </c>
      <c r="J7" s="66" t="s">
        <v>256</v>
      </c>
      <c r="K7" s="47" t="s">
        <v>257</v>
      </c>
      <c r="L7" s="48" t="s">
        <v>258</v>
      </c>
    </row>
    <row r="8" spans="1:12" s="48" customFormat="1" ht="168">
      <c r="A8" s="65" t="s">
        <v>259</v>
      </c>
      <c r="B8" s="65" t="s">
        <v>260</v>
      </c>
      <c r="C8" s="44" t="s">
        <v>261</v>
      </c>
      <c r="D8" s="43" t="s">
        <v>2</v>
      </c>
      <c r="E8" s="44" t="s">
        <v>3</v>
      </c>
      <c r="F8" s="43" t="s">
        <v>4</v>
      </c>
      <c r="G8" s="44" t="s">
        <v>5</v>
      </c>
      <c r="H8" s="45" t="s">
        <v>64</v>
      </c>
      <c r="I8" s="44" t="str">
        <f>IF(ISBLANK(H8),"",VLOOKUP(H8,[1]Útmutató!$B$9:$C$12,2,FALSE))</f>
        <v>examination</v>
      </c>
      <c r="J8" s="43" t="s">
        <v>6</v>
      </c>
      <c r="K8" s="44" t="s">
        <v>7</v>
      </c>
      <c r="L8" s="43" t="s">
        <v>460</v>
      </c>
    </row>
    <row r="9" spans="1:12" s="48" customFormat="1" ht="168">
      <c r="A9" s="48" t="s">
        <v>8</v>
      </c>
      <c r="B9" s="66" t="s">
        <v>525</v>
      </c>
      <c r="C9" s="44" t="s">
        <v>9</v>
      </c>
      <c r="D9" s="48" t="s">
        <v>10</v>
      </c>
      <c r="E9" s="44" t="s">
        <v>477</v>
      </c>
      <c r="F9" s="48" t="s">
        <v>11</v>
      </c>
      <c r="G9" s="47" t="s">
        <v>505</v>
      </c>
      <c r="H9" s="66" t="s">
        <v>12</v>
      </c>
      <c r="I9" s="47" t="s">
        <v>13</v>
      </c>
      <c r="J9" s="48" t="s">
        <v>14</v>
      </c>
      <c r="K9" s="47" t="s">
        <v>15</v>
      </c>
      <c r="L9" s="48" t="s">
        <v>16</v>
      </c>
    </row>
    <row r="10" spans="1:12" s="49" customFormat="1" ht="168">
      <c r="A10" s="66" t="s">
        <v>17</v>
      </c>
      <c r="B10" s="66" t="s">
        <v>18</v>
      </c>
      <c r="C10" s="44" t="s">
        <v>19</v>
      </c>
      <c r="D10" s="43" t="s">
        <v>20</v>
      </c>
      <c r="E10" s="44" t="s">
        <v>21</v>
      </c>
      <c r="F10" s="43" t="s">
        <v>526</v>
      </c>
      <c r="G10" s="44" t="s">
        <v>22</v>
      </c>
      <c r="H10" s="45" t="s">
        <v>66</v>
      </c>
      <c r="I10" s="47" t="str">
        <f>IF(ISBLANK(H10),"",VLOOKUP(H10,[3]Útmutató!$B$9:$C$12,2,FALSE))</f>
        <v>term grade</v>
      </c>
      <c r="J10" s="43" t="s">
        <v>23</v>
      </c>
      <c r="K10" s="47" t="s">
        <v>153</v>
      </c>
      <c r="L10" s="67" t="s">
        <v>527</v>
      </c>
    </row>
    <row r="11" spans="1:12" s="48" customFormat="1" ht="252">
      <c r="A11" s="65" t="s">
        <v>154</v>
      </c>
      <c r="B11" s="65" t="s">
        <v>155</v>
      </c>
      <c r="C11" s="44" t="s">
        <v>156</v>
      </c>
      <c r="D11" s="43" t="s">
        <v>157</v>
      </c>
      <c r="E11" s="44" t="s">
        <v>158</v>
      </c>
      <c r="F11" s="43" t="s">
        <v>159</v>
      </c>
      <c r="G11" s="44" t="s">
        <v>160</v>
      </c>
      <c r="H11" s="45" t="s">
        <v>66</v>
      </c>
      <c r="I11" s="44" t="str">
        <f>IF(ISBLANK(H11),"",VLOOKUP(H11,[1]Útmutató!$B$9:$C$12,2,FALSE))</f>
        <v>term grade</v>
      </c>
      <c r="J11" s="43" t="s">
        <v>161</v>
      </c>
      <c r="K11" s="44" t="s">
        <v>162</v>
      </c>
      <c r="L11" s="43" t="s">
        <v>461</v>
      </c>
    </row>
    <row r="12" spans="1:12" s="48" customFormat="1" ht="228">
      <c r="A12" s="48" t="s">
        <v>163</v>
      </c>
      <c r="B12" s="48" t="s">
        <v>164</v>
      </c>
      <c r="C12" s="44" t="s">
        <v>165</v>
      </c>
      <c r="D12" s="48" t="s">
        <v>166</v>
      </c>
      <c r="E12" s="44" t="s">
        <v>167</v>
      </c>
      <c r="F12" s="48" t="s">
        <v>168</v>
      </c>
      <c r="G12" s="47" t="s">
        <v>123</v>
      </c>
      <c r="H12" s="66" t="s">
        <v>66</v>
      </c>
      <c r="I12" s="47" t="str">
        <f>IF(ISBLANK(H12),"",VLOOKUP(H12,[4]Útmutató!$B$9:$C$12,2,FALSE))</f>
        <v>term grade</v>
      </c>
      <c r="J12" s="66" t="s">
        <v>124</v>
      </c>
      <c r="K12" s="47" t="s">
        <v>125</v>
      </c>
      <c r="L12" s="48" t="s">
        <v>462</v>
      </c>
    </row>
    <row r="13" spans="1:12" s="48" customFormat="1" ht="216">
      <c r="A13" s="48" t="s">
        <v>126</v>
      </c>
      <c r="B13" s="48" t="s">
        <v>127</v>
      </c>
      <c r="C13" s="44" t="s">
        <v>128</v>
      </c>
      <c r="D13" s="48" t="s">
        <v>0</v>
      </c>
      <c r="E13" s="44" t="s">
        <v>478</v>
      </c>
      <c r="F13" s="48" t="s">
        <v>1</v>
      </c>
      <c r="G13" s="47" t="s">
        <v>506</v>
      </c>
      <c r="H13" s="66" t="s">
        <v>64</v>
      </c>
      <c r="I13" s="47" t="s">
        <v>65</v>
      </c>
      <c r="J13" s="66" t="s">
        <v>34</v>
      </c>
      <c r="K13" s="47" t="s">
        <v>35</v>
      </c>
      <c r="L13" s="48" t="s">
        <v>129</v>
      </c>
    </row>
    <row r="14" spans="1:12" s="51" customFormat="1" ht="168">
      <c r="A14" s="48" t="s">
        <v>130</v>
      </c>
      <c r="B14" s="48" t="s">
        <v>131</v>
      </c>
      <c r="C14" s="44" t="s">
        <v>132</v>
      </c>
      <c r="D14" s="48" t="s">
        <v>133</v>
      </c>
      <c r="E14" s="44" t="s">
        <v>134</v>
      </c>
      <c r="F14" s="76" t="s">
        <v>542</v>
      </c>
      <c r="G14" s="56" t="s">
        <v>533</v>
      </c>
      <c r="H14" s="66" t="s">
        <v>64</v>
      </c>
      <c r="I14" s="47" t="str">
        <f>IF(ISBLANK(H14),"",VLOOKUP(H14,[5]Útmutató!$B$9:$C$12,2,FALSE))</f>
        <v>examination</v>
      </c>
      <c r="J14" s="48" t="s">
        <v>135</v>
      </c>
      <c r="K14" s="47" t="s">
        <v>136</v>
      </c>
      <c r="L14" s="48" t="s">
        <v>463</v>
      </c>
    </row>
    <row r="15" spans="1:12" s="48" customFormat="1" ht="288">
      <c r="A15" s="48" t="s">
        <v>137</v>
      </c>
      <c r="B15" s="48" t="s">
        <v>534</v>
      </c>
      <c r="C15" s="44" t="s">
        <v>138</v>
      </c>
      <c r="D15" s="48" t="s">
        <v>139</v>
      </c>
      <c r="E15" s="44" t="s">
        <v>479</v>
      </c>
      <c r="F15" s="48" t="s">
        <v>140</v>
      </c>
      <c r="G15" s="47" t="s">
        <v>141</v>
      </c>
      <c r="H15" s="66" t="s">
        <v>64</v>
      </c>
      <c r="I15" s="47" t="str">
        <f>IF(ISBLANK(H15),"",VLOOKUP(H15,[2]Útmutató!$B$9:$C$12,2,FALSE))</f>
        <v>examination</v>
      </c>
      <c r="J15" s="48" t="s">
        <v>142</v>
      </c>
      <c r="K15" s="47" t="s">
        <v>257</v>
      </c>
      <c r="L15" s="48" t="s">
        <v>464</v>
      </c>
    </row>
    <row r="16" spans="1:12" s="48" customFormat="1" ht="168">
      <c r="A16" s="65" t="s">
        <v>143</v>
      </c>
      <c r="B16" s="65" t="s">
        <v>144</v>
      </c>
      <c r="C16" s="44" t="s">
        <v>145</v>
      </c>
      <c r="D16" s="43" t="s">
        <v>146</v>
      </c>
      <c r="E16" s="44" t="s">
        <v>147</v>
      </c>
      <c r="F16" s="43" t="s">
        <v>148</v>
      </c>
      <c r="G16" s="44" t="s">
        <v>149</v>
      </c>
      <c r="H16" s="45" t="s">
        <v>64</v>
      </c>
      <c r="I16" s="44" t="str">
        <f>IF(ISBLANK(H16),"",VLOOKUP(H16,[1]Útmutató!$B$9:$C$12,2,FALSE))</f>
        <v>examination</v>
      </c>
      <c r="J16" s="43" t="s">
        <v>6</v>
      </c>
      <c r="K16" s="44" t="s">
        <v>7</v>
      </c>
      <c r="L16" s="43" t="s">
        <v>460</v>
      </c>
    </row>
    <row r="17" spans="1:12" s="48" customFormat="1" ht="144">
      <c r="A17" s="48" t="s">
        <v>150</v>
      </c>
      <c r="B17" s="48" t="s">
        <v>151</v>
      </c>
      <c r="C17" s="44" t="s">
        <v>152</v>
      </c>
      <c r="D17" s="48" t="s">
        <v>341</v>
      </c>
      <c r="E17" s="44" t="s">
        <v>342</v>
      </c>
      <c r="F17" s="48" t="s">
        <v>11</v>
      </c>
      <c r="G17" s="47" t="s">
        <v>505</v>
      </c>
      <c r="H17" s="66" t="s">
        <v>64</v>
      </c>
      <c r="I17" s="47" t="str">
        <f>IF(ISBLANK(H17),"",VLOOKUP(H17,[6]Útmutató!$B$9:$C$12,2,FALSE))</f>
        <v>examination</v>
      </c>
      <c r="J17" s="66" t="s">
        <v>343</v>
      </c>
      <c r="K17" s="47" t="s">
        <v>344</v>
      </c>
      <c r="L17" s="48" t="s">
        <v>345</v>
      </c>
    </row>
    <row r="18" spans="1:12" s="48" customFormat="1" ht="144">
      <c r="A18" s="48" t="s">
        <v>346</v>
      </c>
      <c r="B18" s="48" t="s">
        <v>347</v>
      </c>
      <c r="C18" s="44" t="s">
        <v>348</v>
      </c>
      <c r="D18" s="48" t="s">
        <v>169</v>
      </c>
      <c r="E18" s="44" t="s">
        <v>480</v>
      </c>
      <c r="F18" s="48" t="s">
        <v>170</v>
      </c>
      <c r="G18" s="47" t="s">
        <v>507</v>
      </c>
      <c r="H18" s="66" t="s">
        <v>171</v>
      </c>
      <c r="I18" s="47" t="s">
        <v>172</v>
      </c>
      <c r="J18" s="48" t="s">
        <v>173</v>
      </c>
      <c r="K18" s="47" t="s">
        <v>174</v>
      </c>
      <c r="L18" s="48" t="s">
        <v>465</v>
      </c>
    </row>
    <row r="19" spans="1:12" s="48" customFormat="1" ht="168">
      <c r="A19" s="65" t="s">
        <v>175</v>
      </c>
      <c r="B19" s="65" t="s">
        <v>176</v>
      </c>
      <c r="C19" s="44" t="s">
        <v>177</v>
      </c>
      <c r="D19" s="43" t="s">
        <v>178</v>
      </c>
      <c r="E19" s="44" t="s">
        <v>481</v>
      </c>
      <c r="F19" s="43" t="s">
        <v>179</v>
      </c>
      <c r="G19" s="44" t="s">
        <v>180</v>
      </c>
      <c r="H19" s="45" t="s">
        <v>64</v>
      </c>
      <c r="I19" s="44" t="str">
        <f>IF(ISBLANK(H19),"",VLOOKUP(H19,[1]Útmutató!$B$9:$C$12,2,FALSE))</f>
        <v>examination</v>
      </c>
      <c r="J19" s="43" t="s">
        <v>181</v>
      </c>
      <c r="K19" s="44" t="s">
        <v>182</v>
      </c>
      <c r="L19" s="43" t="s">
        <v>466</v>
      </c>
    </row>
    <row r="20" spans="1:12" s="48" customFormat="1" ht="288">
      <c r="A20" s="48" t="s">
        <v>183</v>
      </c>
      <c r="B20" s="48" t="s">
        <v>184</v>
      </c>
      <c r="C20" s="44" t="s">
        <v>185</v>
      </c>
      <c r="D20" s="48" t="s">
        <v>186</v>
      </c>
      <c r="E20" s="44" t="s">
        <v>482</v>
      </c>
      <c r="F20" s="48" t="s">
        <v>187</v>
      </c>
      <c r="G20" s="68" t="s">
        <v>188</v>
      </c>
      <c r="H20" s="66" t="s">
        <v>66</v>
      </c>
      <c r="I20" s="47" t="str">
        <f>IF(ISBLANK(H20),"",VLOOKUP(H20,[4]Útmutató!$B$9:$C$12,2,FALSE))</f>
        <v>term grade</v>
      </c>
      <c r="J20" s="48" t="s">
        <v>189</v>
      </c>
      <c r="K20" s="47" t="s">
        <v>524</v>
      </c>
      <c r="L20" s="48" t="s">
        <v>467</v>
      </c>
    </row>
    <row r="21" spans="1:12" s="48" customFormat="1" ht="252">
      <c r="A21" s="48" t="s">
        <v>191</v>
      </c>
      <c r="B21" s="48" t="s">
        <v>192</v>
      </c>
      <c r="C21" s="44" t="s">
        <v>510</v>
      </c>
      <c r="D21" s="48" t="s">
        <v>193</v>
      </c>
      <c r="E21" s="77" t="s">
        <v>530</v>
      </c>
      <c r="F21" s="48" t="s">
        <v>50</v>
      </c>
      <c r="G21" s="47" t="s">
        <v>508</v>
      </c>
      <c r="H21" s="66" t="s">
        <v>64</v>
      </c>
      <c r="I21" s="47" t="s">
        <v>65</v>
      </c>
      <c r="J21" s="66" t="s">
        <v>34</v>
      </c>
      <c r="K21" s="47" t="s">
        <v>35</v>
      </c>
      <c r="L21" s="48" t="s">
        <v>51</v>
      </c>
    </row>
    <row r="22" spans="1:12" s="48" customFormat="1" ht="264">
      <c r="A22" s="48" t="s">
        <v>52</v>
      </c>
      <c r="B22" s="48" t="s">
        <v>53</v>
      </c>
      <c r="C22" s="44" t="s">
        <v>509</v>
      </c>
      <c r="D22" s="48" t="s">
        <v>484</v>
      </c>
      <c r="E22" s="44" t="s">
        <v>483</v>
      </c>
      <c r="F22" s="48" t="s">
        <v>54</v>
      </c>
      <c r="G22" s="47" t="s">
        <v>511</v>
      </c>
      <c r="H22" s="64" t="s">
        <v>64</v>
      </c>
      <c r="I22" s="63" t="str">
        <f>IF(ISBLANK(H22),"",VLOOKUP(H22,Útmutató!$B$9:$C$12,2,0))</f>
        <v>examination</v>
      </c>
      <c r="J22" s="64" t="s">
        <v>34</v>
      </c>
      <c r="K22" s="63" t="s">
        <v>35</v>
      </c>
      <c r="L22" s="48" t="s">
        <v>226</v>
      </c>
    </row>
    <row r="23" spans="1:12" s="46" customFormat="1" ht="144">
      <c r="A23" s="66" t="s">
        <v>531</v>
      </c>
      <c r="B23" s="66" t="s">
        <v>227</v>
      </c>
      <c r="C23" s="44" t="s">
        <v>228</v>
      </c>
      <c r="D23" s="43" t="s">
        <v>229</v>
      </c>
      <c r="E23" s="44" t="s">
        <v>230</v>
      </c>
      <c r="F23" s="43" t="s">
        <v>231</v>
      </c>
      <c r="G23" s="47" t="s">
        <v>232</v>
      </c>
      <c r="H23" s="45" t="s">
        <v>66</v>
      </c>
      <c r="I23" s="63" t="str">
        <f>IF(ISBLANK(H23),"",VLOOKUP(H23,[7]Útmutató!$B$9:$C$12,2,FALSE))</f>
        <v>term grade</v>
      </c>
      <c r="J23" s="43" t="s">
        <v>233</v>
      </c>
      <c r="K23" s="63" t="s">
        <v>234</v>
      </c>
      <c r="L23" s="43" t="s">
        <v>235</v>
      </c>
    </row>
    <row r="24" spans="1:12" s="48" customFormat="1" ht="156">
      <c r="A24" s="45" t="s">
        <v>236</v>
      </c>
      <c r="B24" s="45" t="s">
        <v>237</v>
      </c>
      <c r="C24" s="44" t="s">
        <v>238</v>
      </c>
      <c r="D24" s="43" t="s">
        <v>239</v>
      </c>
      <c r="E24" s="44" t="s">
        <v>240</v>
      </c>
      <c r="F24" s="43" t="s">
        <v>241</v>
      </c>
      <c r="G24" s="44" t="s">
        <v>242</v>
      </c>
      <c r="H24" s="45" t="s">
        <v>64</v>
      </c>
      <c r="I24" s="44" t="str">
        <f>IF(ISBLANK(H24),"",VLOOKUP(H24,[8]Útmutató!$B$9:$C$12,2,FALSE))</f>
        <v>examination</v>
      </c>
      <c r="J24" s="43" t="s">
        <v>243</v>
      </c>
      <c r="K24" s="44" t="s">
        <v>244</v>
      </c>
      <c r="L24" s="43" t="s">
        <v>468</v>
      </c>
    </row>
    <row r="25" spans="1:12" s="48" customFormat="1" ht="156">
      <c r="A25" s="48" t="s">
        <v>245</v>
      </c>
      <c r="B25" s="45" t="s">
        <v>106</v>
      </c>
      <c r="C25" s="44" t="s">
        <v>246</v>
      </c>
      <c r="D25" s="43" t="s">
        <v>247</v>
      </c>
      <c r="E25" s="44" t="s">
        <v>248</v>
      </c>
      <c r="F25" s="43" t="s">
        <v>249</v>
      </c>
      <c r="G25" s="44" t="s">
        <v>512</v>
      </c>
      <c r="H25" s="45" t="s">
        <v>64</v>
      </c>
      <c r="I25" s="44" t="str">
        <f>IF(ISBLANK(H25),"",VLOOKUP(H25,[9]Útmutató!$B$9:$C$12,2,FALSE))</f>
        <v>examination</v>
      </c>
      <c r="J25" s="43" t="s">
        <v>343</v>
      </c>
      <c r="K25" s="47" t="s">
        <v>344</v>
      </c>
      <c r="L25" s="43" t="s">
        <v>250</v>
      </c>
    </row>
    <row r="26" spans="1:12" s="51" customFormat="1" ht="156">
      <c r="A26" s="48" t="s">
        <v>251</v>
      </c>
      <c r="B26" s="66" t="s">
        <v>252</v>
      </c>
      <c r="C26" s="47" t="s">
        <v>253</v>
      </c>
      <c r="D26" s="48" t="s">
        <v>254</v>
      </c>
      <c r="E26" s="44" t="s">
        <v>485</v>
      </c>
      <c r="F26" s="48" t="s">
        <v>431</v>
      </c>
      <c r="G26" s="47" t="s">
        <v>432</v>
      </c>
      <c r="H26" s="66" t="s">
        <v>64</v>
      </c>
      <c r="I26" s="47" t="str">
        <f>IF(ISBLANK(H26),"",VLOOKUP(H26,[10]Útmutató!$B$9:$C$12,2,FALSE))</f>
        <v>examination</v>
      </c>
      <c r="J26" s="48" t="s">
        <v>433</v>
      </c>
      <c r="K26" s="47" t="s">
        <v>434</v>
      </c>
      <c r="L26" s="48" t="s">
        <v>469</v>
      </c>
    </row>
    <row r="27" spans="1:12" s="51" customFormat="1" ht="120">
      <c r="A27" s="66" t="s">
        <v>435</v>
      </c>
      <c r="B27" s="66" t="s">
        <v>436</v>
      </c>
      <c r="C27" s="47" t="s">
        <v>437</v>
      </c>
      <c r="D27" s="48" t="s">
        <v>438</v>
      </c>
      <c r="E27" s="44" t="s">
        <v>486</v>
      </c>
      <c r="F27" s="78" t="s">
        <v>543</v>
      </c>
      <c r="G27" s="79" t="s">
        <v>544</v>
      </c>
      <c r="H27" s="66" t="s">
        <v>66</v>
      </c>
      <c r="I27" s="47" t="s">
        <v>67</v>
      </c>
      <c r="J27" s="48" t="s">
        <v>189</v>
      </c>
      <c r="K27" s="47" t="s">
        <v>262</v>
      </c>
      <c r="L27" s="48" t="s">
        <v>470</v>
      </c>
    </row>
    <row r="28" spans="1:12" s="51" customFormat="1" ht="264">
      <c r="A28" s="48" t="s">
        <v>263</v>
      </c>
      <c r="B28" s="48" t="s">
        <v>264</v>
      </c>
      <c r="C28" s="47" t="s">
        <v>265</v>
      </c>
      <c r="D28" s="48" t="s">
        <v>266</v>
      </c>
      <c r="E28" s="44" t="s">
        <v>487</v>
      </c>
      <c r="F28" s="48" t="s">
        <v>267</v>
      </c>
      <c r="G28" s="47" t="s">
        <v>513</v>
      </c>
      <c r="H28" s="66" t="s">
        <v>66</v>
      </c>
      <c r="I28" s="47" t="s">
        <v>67</v>
      </c>
      <c r="J28" s="48" t="s">
        <v>268</v>
      </c>
      <c r="K28" s="47" t="s">
        <v>269</v>
      </c>
      <c r="L28" s="48" t="s">
        <v>471</v>
      </c>
    </row>
    <row r="29" spans="1:12" s="48" customFormat="1" ht="192">
      <c r="A29" s="48" t="s">
        <v>270</v>
      </c>
      <c r="B29" s="48" t="s">
        <v>271</v>
      </c>
      <c r="C29" s="47" t="s">
        <v>272</v>
      </c>
      <c r="D29" s="48" t="s">
        <v>273</v>
      </c>
      <c r="E29" s="44" t="s">
        <v>274</v>
      </c>
      <c r="F29" s="48" t="s">
        <v>275</v>
      </c>
      <c r="G29" s="47" t="s">
        <v>276</v>
      </c>
      <c r="H29" s="66" t="s">
        <v>66</v>
      </c>
      <c r="I29" s="47" t="str">
        <f>IF(ISBLANK(H29),"",VLOOKUP(H29,[4]Útmutató!$B$9:$C$12,2,FALSE))</f>
        <v>term grade</v>
      </c>
      <c r="J29" s="48" t="s">
        <v>277</v>
      </c>
      <c r="K29" s="47" t="s">
        <v>278</v>
      </c>
      <c r="L29" s="48" t="s">
        <v>472</v>
      </c>
    </row>
    <row r="30" spans="1:12" s="48" customFormat="1" ht="180">
      <c r="A30" s="65" t="s">
        <v>279</v>
      </c>
      <c r="B30" s="65" t="s">
        <v>280</v>
      </c>
      <c r="C30" s="44" t="s">
        <v>281</v>
      </c>
      <c r="D30" s="43" t="s">
        <v>282</v>
      </c>
      <c r="E30" s="44" t="s">
        <v>283</v>
      </c>
      <c r="F30" s="43" t="s">
        <v>284</v>
      </c>
      <c r="G30" s="44" t="s">
        <v>285</v>
      </c>
      <c r="H30" s="45" t="s">
        <v>64</v>
      </c>
      <c r="I30" s="44" t="str">
        <f>IF(ISBLANK(H30),"",VLOOKUP(H30,[1]Útmutató!$B$9:$C$12,2,FALSE))</f>
        <v>examination</v>
      </c>
      <c r="J30" s="43" t="s">
        <v>181</v>
      </c>
      <c r="K30" s="44" t="s">
        <v>182</v>
      </c>
      <c r="L30" s="43" t="s">
        <v>473</v>
      </c>
    </row>
    <row r="31" spans="1:12" s="51" customFormat="1" ht="228">
      <c r="A31" s="48" t="s">
        <v>286</v>
      </c>
      <c r="B31" s="66" t="s">
        <v>287</v>
      </c>
      <c r="C31" s="47" t="s">
        <v>288</v>
      </c>
      <c r="D31" s="48" t="s">
        <v>289</v>
      </c>
      <c r="E31" s="44" t="s">
        <v>290</v>
      </c>
      <c r="F31" s="48" t="s">
        <v>107</v>
      </c>
      <c r="G31" s="47" t="s">
        <v>108</v>
      </c>
      <c r="H31" s="66" t="s">
        <v>64</v>
      </c>
      <c r="I31" s="47" t="str">
        <f>IF(ISBLANK(H31),"",VLOOKUP(H31,[11]Útmutató!$B$9:$C$12,2,FALSE))</f>
        <v>examination</v>
      </c>
      <c r="J31" s="48" t="s">
        <v>109</v>
      </c>
      <c r="K31" s="47" t="s">
        <v>257</v>
      </c>
      <c r="L31" s="48" t="s">
        <v>474</v>
      </c>
    </row>
    <row r="32" spans="1:12" s="50" customFormat="1" ht="288">
      <c r="A32" s="66" t="s">
        <v>24</v>
      </c>
      <c r="B32" s="66" t="s">
        <v>110</v>
      </c>
      <c r="C32" s="47" t="s">
        <v>111</v>
      </c>
      <c r="D32" s="66" t="s">
        <v>112</v>
      </c>
      <c r="E32" s="44" t="s">
        <v>113</v>
      </c>
      <c r="F32" s="66" t="s">
        <v>114</v>
      </c>
      <c r="G32" s="47" t="s">
        <v>115</v>
      </c>
      <c r="H32" s="66" t="s">
        <v>171</v>
      </c>
      <c r="I32" s="47" t="str">
        <f>IF(ISBLANK(H32),"",VLOOKUP(H32,[12]Útmutató!$B$9:$C$12,2,FALSE))</f>
        <v>term grade</v>
      </c>
      <c r="J32" s="66" t="s">
        <v>116</v>
      </c>
      <c r="K32" s="44" t="s">
        <v>117</v>
      </c>
      <c r="L32" s="66" t="s">
        <v>475</v>
      </c>
    </row>
    <row r="33" spans="1:12" s="48" customFormat="1" ht="204">
      <c r="A33" s="65" t="s">
        <v>118</v>
      </c>
      <c r="B33" s="65" t="s">
        <v>119</v>
      </c>
      <c r="C33" s="47" t="s">
        <v>120</v>
      </c>
      <c r="D33" s="43" t="s">
        <v>121</v>
      </c>
      <c r="E33" s="44" t="s">
        <v>122</v>
      </c>
      <c r="F33" s="71" t="s">
        <v>535</v>
      </c>
      <c r="G33" s="72" t="s">
        <v>536</v>
      </c>
      <c r="H33" s="45" t="s">
        <v>66</v>
      </c>
      <c r="I33" s="44" t="str">
        <f>IF(ISBLANK(H33),"",VLOOKUP(H33,[1]Útmutató!$B$9:$C$12,2,FALSE))</f>
        <v>term grade</v>
      </c>
      <c r="J33" s="43" t="s">
        <v>537</v>
      </c>
      <c r="K33" s="44" t="s">
        <v>538</v>
      </c>
      <c r="L33" s="43" t="s">
        <v>412</v>
      </c>
    </row>
    <row r="34" spans="1:12" s="48" customFormat="1" ht="336">
      <c r="A34" s="48" t="s">
        <v>336</v>
      </c>
      <c r="B34" s="48" t="s">
        <v>337</v>
      </c>
      <c r="C34" s="47" t="s">
        <v>338</v>
      </c>
      <c r="D34" s="48" t="s">
        <v>339</v>
      </c>
      <c r="E34" s="44" t="s">
        <v>488</v>
      </c>
      <c r="F34" s="48" t="s">
        <v>340</v>
      </c>
      <c r="G34" s="47" t="s">
        <v>514</v>
      </c>
      <c r="H34" s="66" t="s">
        <v>66</v>
      </c>
      <c r="I34" s="47" t="str">
        <f>IF(ISBLANK(H34),"",VLOOKUP(H34,[4]Útmutató!$B$9:$C$12,2,FALSE))</f>
        <v>term grade</v>
      </c>
      <c r="J34" s="66" t="s">
        <v>407</v>
      </c>
      <c r="K34" s="47" t="s">
        <v>408</v>
      </c>
      <c r="L34" s="48" t="s">
        <v>413</v>
      </c>
    </row>
    <row r="35" spans="1:12" s="51" customFormat="1" ht="276">
      <c r="A35" s="48" t="s">
        <v>409</v>
      </c>
      <c r="B35" s="48" t="s">
        <v>410</v>
      </c>
      <c r="C35" s="47" t="s">
        <v>411</v>
      </c>
      <c r="D35" s="48" t="s">
        <v>490</v>
      </c>
      <c r="E35" s="44" t="s">
        <v>489</v>
      </c>
      <c r="F35" s="48" t="s">
        <v>349</v>
      </c>
      <c r="G35" s="47" t="s">
        <v>515</v>
      </c>
      <c r="H35" s="66" t="s">
        <v>64</v>
      </c>
      <c r="I35" s="47" t="str">
        <f>IF(ISBLANK(H35),"",VLOOKUP(H35,Útmutató!$B$9:$C$12,2,0))</f>
        <v>examination</v>
      </c>
      <c r="J35" s="66" t="s">
        <v>34</v>
      </c>
      <c r="K35" s="47" t="s">
        <v>35</v>
      </c>
      <c r="L35" s="48" t="s">
        <v>350</v>
      </c>
    </row>
    <row r="36" spans="1:12" s="51" customFormat="1" ht="228">
      <c r="A36" s="48" t="s">
        <v>351</v>
      </c>
      <c r="B36" s="48" t="s">
        <v>352</v>
      </c>
      <c r="C36" s="47" t="s">
        <v>353</v>
      </c>
      <c r="D36" s="48" t="s">
        <v>354</v>
      </c>
      <c r="E36" s="44" t="s">
        <v>491</v>
      </c>
      <c r="F36" s="48" t="s">
        <v>355</v>
      </c>
      <c r="G36" s="47" t="s">
        <v>516</v>
      </c>
      <c r="H36" s="66" t="s">
        <v>64</v>
      </c>
      <c r="I36" s="47" t="str">
        <f>IF(ISBLANK(H36),"",VLOOKUP(H36,[13]Útmutató!$B$9:$C$12,2,FALSE))</f>
        <v>examination</v>
      </c>
      <c r="J36" s="66" t="s">
        <v>356</v>
      </c>
      <c r="K36" s="47" t="s">
        <v>357</v>
      </c>
      <c r="L36" s="48" t="s">
        <v>414</v>
      </c>
    </row>
    <row r="37" spans="1:12" s="51" customFormat="1" ht="300">
      <c r="A37" s="48" t="s">
        <v>358</v>
      </c>
      <c r="B37" s="48" t="s">
        <v>359</v>
      </c>
      <c r="C37" s="47" t="s">
        <v>360</v>
      </c>
      <c r="D37" s="43" t="s">
        <v>361</v>
      </c>
      <c r="E37" s="44" t="s">
        <v>492</v>
      </c>
      <c r="F37" s="43" t="s">
        <v>362</v>
      </c>
      <c r="G37" s="44" t="s">
        <v>363</v>
      </c>
      <c r="H37" s="45" t="s">
        <v>66</v>
      </c>
      <c r="I37" s="44" t="s">
        <v>67</v>
      </c>
      <c r="J37" s="45" t="s">
        <v>364</v>
      </c>
      <c r="K37" s="44" t="s">
        <v>365</v>
      </c>
      <c r="L37" s="43" t="s">
        <v>415</v>
      </c>
    </row>
    <row r="38" spans="1:12" s="48" customFormat="1" ht="144">
      <c r="A38" s="70" t="s">
        <v>366</v>
      </c>
      <c r="B38" s="66" t="s">
        <v>367</v>
      </c>
      <c r="C38" s="47" t="s">
        <v>194</v>
      </c>
      <c r="D38" s="48" t="s">
        <v>195</v>
      </c>
      <c r="E38" s="44" t="s">
        <v>493</v>
      </c>
      <c r="F38" s="48" t="s">
        <v>196</v>
      </c>
      <c r="G38" s="47" t="s">
        <v>517</v>
      </c>
      <c r="H38" s="66" t="s">
        <v>64</v>
      </c>
      <c r="I38" s="47" t="str">
        <f>IF(ISBLANK(H38),"",VLOOKUP(H38,[14]Útmutató!$B$9:$C$12,2,FALSE))</f>
        <v>examination</v>
      </c>
      <c r="J38" s="66" t="s">
        <v>243</v>
      </c>
      <c r="K38" s="47" t="s">
        <v>197</v>
      </c>
      <c r="L38" s="48" t="s">
        <v>198</v>
      </c>
    </row>
    <row r="39" spans="1:12" s="51" customFormat="1" ht="132">
      <c r="A39" s="48" t="s">
        <v>199</v>
      </c>
      <c r="B39" s="48" t="s">
        <v>200</v>
      </c>
      <c r="C39" s="47" t="s">
        <v>201</v>
      </c>
      <c r="D39" s="48" t="s">
        <v>202</v>
      </c>
      <c r="E39" s="44" t="s">
        <v>203</v>
      </c>
      <c r="F39" s="48" t="s">
        <v>204</v>
      </c>
      <c r="G39" s="47" t="s">
        <v>518</v>
      </c>
      <c r="H39" s="66" t="s">
        <v>64</v>
      </c>
      <c r="I39" s="47" t="s">
        <v>65</v>
      </c>
      <c r="J39" s="66" t="s">
        <v>205</v>
      </c>
      <c r="K39" s="47" t="s">
        <v>206</v>
      </c>
      <c r="L39" s="48" t="s">
        <v>207</v>
      </c>
    </row>
    <row r="40" spans="1:12" s="46" customFormat="1" ht="240">
      <c r="A40" s="66" t="s">
        <v>208</v>
      </c>
      <c r="B40" s="66" t="s">
        <v>209</v>
      </c>
      <c r="C40" s="47" t="s">
        <v>210</v>
      </c>
      <c r="D40" s="43" t="s">
        <v>211</v>
      </c>
      <c r="E40" s="44" t="s">
        <v>212</v>
      </c>
      <c r="F40" s="43" t="s">
        <v>213</v>
      </c>
      <c r="G40" s="47" t="s">
        <v>214</v>
      </c>
      <c r="H40" s="45" t="s">
        <v>66</v>
      </c>
      <c r="I40" s="47" t="str">
        <f>IF(ISBLANK(H40),"",VLOOKUP(H40,[7]Útmutató!$B$9:$C$12,2,FALSE))</f>
        <v>term grade</v>
      </c>
      <c r="J40" s="45" t="s">
        <v>215</v>
      </c>
      <c r="K40" s="47" t="s">
        <v>216</v>
      </c>
      <c r="L40" s="43" t="s">
        <v>217</v>
      </c>
    </row>
    <row r="41" spans="1:12" s="48" customFormat="1" ht="180">
      <c r="A41" s="65" t="s">
        <v>218</v>
      </c>
      <c r="B41" s="65" t="s">
        <v>219</v>
      </c>
      <c r="C41" s="47" t="s">
        <v>219</v>
      </c>
      <c r="D41" s="43" t="s">
        <v>220</v>
      </c>
      <c r="E41" s="44" t="s">
        <v>221</v>
      </c>
      <c r="F41" s="71" t="s">
        <v>539</v>
      </c>
      <c r="G41" s="72" t="s">
        <v>540</v>
      </c>
      <c r="H41" s="45" t="s">
        <v>64</v>
      </c>
      <c r="I41" s="44" t="str">
        <f>IF(ISBLANK(H41),"",VLOOKUP(H41,[1]Útmutató!$B$9:$C$12,2,FALSE))</f>
        <v>examination</v>
      </c>
      <c r="J41" s="43" t="s">
        <v>541</v>
      </c>
      <c r="K41" s="44" t="s">
        <v>538</v>
      </c>
      <c r="L41" s="43" t="s">
        <v>416</v>
      </c>
    </row>
    <row r="42" spans="1:12" s="51" customFormat="1" ht="192">
      <c r="A42" s="48" t="s">
        <v>222</v>
      </c>
      <c r="B42" s="48" t="s">
        <v>223</v>
      </c>
      <c r="C42" s="47" t="s">
        <v>224</v>
      </c>
      <c r="D42" s="48" t="s">
        <v>225</v>
      </c>
      <c r="E42" s="44" t="s">
        <v>494</v>
      </c>
      <c r="F42" s="48" t="s">
        <v>439</v>
      </c>
      <c r="G42" s="47" t="s">
        <v>440</v>
      </c>
      <c r="H42" s="66" t="s">
        <v>70</v>
      </c>
      <c r="I42" s="47" t="s">
        <v>71</v>
      </c>
      <c r="J42" s="66"/>
      <c r="K42" s="47"/>
      <c r="L42" s="66"/>
    </row>
    <row r="43" spans="1:12" s="51" customFormat="1" ht="144">
      <c r="A43" s="48" t="s">
        <v>441</v>
      </c>
      <c r="B43" s="48" t="s">
        <v>442</v>
      </c>
      <c r="C43" s="47" t="s">
        <v>443</v>
      </c>
      <c r="D43" s="48" t="s">
        <v>444</v>
      </c>
      <c r="E43" s="44" t="s">
        <v>495</v>
      </c>
      <c r="F43" s="48" t="s">
        <v>445</v>
      </c>
      <c r="G43" s="47" t="s">
        <v>446</v>
      </c>
      <c r="H43" s="66" t="s">
        <v>64</v>
      </c>
      <c r="I43" s="47" t="str">
        <f>IF(ISBLANK(H43),"",VLOOKUP(H43,[15]Útmutató!$B$9:$C$12,2,FALSE))</f>
        <v>examination</v>
      </c>
      <c r="J43" s="66" t="s">
        <v>243</v>
      </c>
      <c r="K43" s="69" t="s">
        <v>197</v>
      </c>
      <c r="L43" s="48" t="s">
        <v>417</v>
      </c>
    </row>
    <row r="44" spans="1:12" s="51" customFormat="1" ht="240">
      <c r="A44" s="48" t="s">
        <v>447</v>
      </c>
      <c r="B44" s="48" t="s">
        <v>448</v>
      </c>
      <c r="C44" s="47" t="s">
        <v>449</v>
      </c>
      <c r="D44" s="48" t="s">
        <v>450</v>
      </c>
      <c r="E44" s="44" t="s">
        <v>496</v>
      </c>
      <c r="F44" s="48" t="s">
        <v>451</v>
      </c>
      <c r="G44" s="47" t="s">
        <v>519</v>
      </c>
      <c r="H44" s="66" t="s">
        <v>64</v>
      </c>
      <c r="I44" s="47" t="str">
        <f>IF(ISBLANK(H44),"",VLOOKUP(H44,Útmutató!$B$9:$C$12,2,0))</f>
        <v>examination</v>
      </c>
      <c r="J44" s="66" t="s">
        <v>34</v>
      </c>
      <c r="K44" s="47" t="s">
        <v>35</v>
      </c>
      <c r="L44" s="48" t="s">
        <v>418</v>
      </c>
    </row>
    <row r="45" spans="1:12" s="51" customFormat="1" ht="144">
      <c r="A45" s="48" t="s">
        <v>452</v>
      </c>
      <c r="B45" s="48" t="s">
        <v>453</v>
      </c>
      <c r="C45" s="44" t="s">
        <v>454</v>
      </c>
      <c r="D45" s="43" t="s">
        <v>291</v>
      </c>
      <c r="E45" s="44" t="s">
        <v>497</v>
      </c>
      <c r="F45" s="43" t="s">
        <v>292</v>
      </c>
      <c r="G45" s="44" t="s">
        <v>520</v>
      </c>
      <c r="H45" s="66" t="s">
        <v>66</v>
      </c>
      <c r="I45" s="44" t="str">
        <f>IF(ISBLANK(H45),"",VLOOKUP(H45,[16]Útmutató!$B$9:$C$12,2,FALSE))</f>
        <v>term grade</v>
      </c>
      <c r="J45" s="45" t="s">
        <v>293</v>
      </c>
      <c r="K45" s="44" t="s">
        <v>197</v>
      </c>
      <c r="L45" s="43" t="s">
        <v>404</v>
      </c>
    </row>
    <row r="46" spans="1:12" s="48" customFormat="1" ht="156">
      <c r="A46" s="48" t="s">
        <v>294</v>
      </c>
      <c r="B46" s="48" t="s">
        <v>295</v>
      </c>
      <c r="C46" s="47" t="s">
        <v>296</v>
      </c>
      <c r="D46" s="48" t="s">
        <v>297</v>
      </c>
      <c r="E46" s="44" t="s">
        <v>298</v>
      </c>
      <c r="F46" s="48" t="s">
        <v>299</v>
      </c>
      <c r="G46" s="47" t="s">
        <v>521</v>
      </c>
      <c r="H46" s="66" t="s">
        <v>66</v>
      </c>
      <c r="I46" s="47" t="str">
        <f>IF(ISBLANK(H46),"",VLOOKUP(H46,[4]Útmutató!$B$9:$C$12,2,FALSE))</f>
        <v>term grade</v>
      </c>
      <c r="J46" s="66" t="s">
        <v>124</v>
      </c>
      <c r="K46" s="47" t="s">
        <v>125</v>
      </c>
      <c r="L46" s="48" t="s">
        <v>419</v>
      </c>
    </row>
    <row r="47" spans="1:12" s="51" customFormat="1" ht="168">
      <c r="A47" s="48" t="s">
        <v>300</v>
      </c>
      <c r="B47" s="66" t="s">
        <v>528</v>
      </c>
      <c r="C47" s="47" t="s">
        <v>301</v>
      </c>
      <c r="D47" s="48" t="s">
        <v>498</v>
      </c>
      <c r="E47" s="44" t="s">
        <v>302</v>
      </c>
      <c r="F47" s="48" t="s">
        <v>303</v>
      </c>
      <c r="G47" s="47" t="s">
        <v>304</v>
      </c>
      <c r="H47" s="66" t="s">
        <v>64</v>
      </c>
      <c r="I47" s="47" t="str">
        <f>IF(ISBLANK(H47),"",VLOOKUP(H47,[11]Útmutató!$B$9:$C$12,2,FALSE))</f>
        <v>examination</v>
      </c>
      <c r="J47" s="66" t="s">
        <v>109</v>
      </c>
      <c r="K47" s="47" t="s">
        <v>257</v>
      </c>
      <c r="L47" s="48" t="s">
        <v>420</v>
      </c>
    </row>
    <row r="48" spans="1:12" s="51" customFormat="1" ht="264">
      <c r="A48" s="48" t="s">
        <v>305</v>
      </c>
      <c r="B48" s="48" t="s">
        <v>306</v>
      </c>
      <c r="C48" s="47" t="s">
        <v>307</v>
      </c>
      <c r="D48" s="48" t="s">
        <v>308</v>
      </c>
      <c r="E48" s="44" t="s">
        <v>499</v>
      </c>
      <c r="F48" s="48" t="s">
        <v>309</v>
      </c>
      <c r="G48" s="47" t="s">
        <v>310</v>
      </c>
      <c r="H48" s="66" t="s">
        <v>64</v>
      </c>
      <c r="I48" s="47" t="str">
        <f>IF(ISBLANK(H48),"",VLOOKUP(H48,[12]Útmutató!$B$9:$C$12,2,FALSE))</f>
        <v>examination</v>
      </c>
      <c r="J48" s="66" t="s">
        <v>311</v>
      </c>
      <c r="K48" s="47" t="s">
        <v>312</v>
      </c>
      <c r="L48" s="48" t="s">
        <v>421</v>
      </c>
    </row>
    <row r="49" spans="1:12" s="48" customFormat="1" ht="204">
      <c r="A49" s="65" t="s">
        <v>313</v>
      </c>
      <c r="B49" s="65" t="s">
        <v>314</v>
      </c>
      <c r="C49" s="47" t="s">
        <v>315</v>
      </c>
      <c r="D49" s="43" t="s">
        <v>316</v>
      </c>
      <c r="E49" s="44" t="s">
        <v>317</v>
      </c>
      <c r="F49" s="43" t="s">
        <v>318</v>
      </c>
      <c r="G49" s="44" t="s">
        <v>319</v>
      </c>
      <c r="H49" s="45" t="s">
        <v>66</v>
      </c>
      <c r="I49" s="44" t="str">
        <f>IF(ISBLANK(H49),"",VLOOKUP(H49,[1]Útmutató!$B$9:$C$12,2,FALSE))</f>
        <v>term grade</v>
      </c>
      <c r="J49" s="43" t="s">
        <v>320</v>
      </c>
      <c r="K49" s="44" t="s">
        <v>321</v>
      </c>
      <c r="L49" s="43" t="s">
        <v>422</v>
      </c>
    </row>
    <row r="50" spans="1:12" s="48" customFormat="1" ht="192">
      <c r="A50" s="48" t="s">
        <v>322</v>
      </c>
      <c r="B50" s="48" t="s">
        <v>323</v>
      </c>
      <c r="C50" s="47" t="s">
        <v>324</v>
      </c>
      <c r="D50" s="48" t="s">
        <v>325</v>
      </c>
      <c r="E50" s="44" t="s">
        <v>326</v>
      </c>
      <c r="F50" s="48" t="s">
        <v>327</v>
      </c>
      <c r="G50" s="47" t="s">
        <v>328</v>
      </c>
      <c r="H50" s="66" t="s">
        <v>66</v>
      </c>
      <c r="I50" s="47" t="str">
        <f>IF(ISBLANK(H50),"",VLOOKUP(H50,[4]Útmutató!$B$9:$C$12,2,FALSE))</f>
        <v>term grade</v>
      </c>
      <c r="J50" s="66" t="s">
        <v>124</v>
      </c>
      <c r="K50" s="47" t="s">
        <v>125</v>
      </c>
      <c r="L50" s="48" t="s">
        <v>423</v>
      </c>
    </row>
    <row r="51" spans="1:12" s="52" customFormat="1" ht="156">
      <c r="A51" s="48" t="s">
        <v>329</v>
      </c>
      <c r="B51" s="66" t="s">
        <v>529</v>
      </c>
      <c r="C51" s="47" t="s">
        <v>330</v>
      </c>
      <c r="D51" s="48" t="s">
        <v>331</v>
      </c>
      <c r="E51" s="44" t="s">
        <v>332</v>
      </c>
      <c r="F51" s="48" t="s">
        <v>333</v>
      </c>
      <c r="G51" s="47" t="s">
        <v>522</v>
      </c>
      <c r="H51" s="66" t="s">
        <v>64</v>
      </c>
      <c r="I51" s="47" t="str">
        <f>IF(ISBLANK(H51),"",VLOOKUP(H51,[17]Útmutató!$B$9:$C$12,2,FALSE))</f>
        <v>examination</v>
      </c>
      <c r="J51" s="48" t="s">
        <v>334</v>
      </c>
      <c r="K51" s="47" t="s">
        <v>335</v>
      </c>
      <c r="L51" s="48" t="s">
        <v>401</v>
      </c>
    </row>
    <row r="52" spans="1:12" s="48" customFormat="1" ht="72">
      <c r="A52" s="48" t="s">
        <v>424</v>
      </c>
      <c r="B52" s="48" t="s">
        <v>425</v>
      </c>
      <c r="C52" s="47" t="s">
        <v>426</v>
      </c>
      <c r="D52" s="48" t="s">
        <v>500</v>
      </c>
      <c r="E52" s="44" t="s">
        <v>501</v>
      </c>
      <c r="F52" s="48" t="s">
        <v>502</v>
      </c>
      <c r="G52" s="47" t="s">
        <v>523</v>
      </c>
      <c r="H52" s="66" t="s">
        <v>66</v>
      </c>
      <c r="I52" s="47" t="str">
        <f>IF(ISBLANK(H52),"",VLOOKUP(H52,[18]Útmutató!$B$9:$C$12,2,FALSE))</f>
        <v>term grade</v>
      </c>
      <c r="J52" s="48" t="s">
        <v>427</v>
      </c>
      <c r="K52" s="47" t="s">
        <v>190</v>
      </c>
      <c r="L52" s="48" t="s">
        <v>402</v>
      </c>
    </row>
    <row r="53" spans="1:12" s="51" customFormat="1" ht="252">
      <c r="A53" s="48" t="s">
        <v>428</v>
      </c>
      <c r="B53" s="48" t="s">
        <v>429</v>
      </c>
      <c r="C53" s="47" t="s">
        <v>430</v>
      </c>
      <c r="D53" s="48" t="s">
        <v>368</v>
      </c>
      <c r="E53" s="44" t="s">
        <v>369</v>
      </c>
      <c r="F53" s="48" t="s">
        <v>370</v>
      </c>
      <c r="G53" s="47" t="s">
        <v>371</v>
      </c>
      <c r="H53" s="66" t="s">
        <v>66</v>
      </c>
      <c r="I53" s="47" t="str">
        <f>IF(ISBLANK(H53),"",VLOOKUP(H53,[12]Útmutató!$B$9:$C$12,2,FALSE))</f>
        <v>term grade</v>
      </c>
      <c r="J53" s="48" t="s">
        <v>372</v>
      </c>
      <c r="K53" s="47" t="s">
        <v>373</v>
      </c>
      <c r="L53" s="48" t="s">
        <v>403</v>
      </c>
    </row>
    <row r="54" spans="1:12" s="48" customFormat="1" ht="156">
      <c r="A54" s="66" t="s">
        <v>374</v>
      </c>
      <c r="B54" s="66" t="s">
        <v>375</v>
      </c>
      <c r="C54" s="47" t="s">
        <v>376</v>
      </c>
      <c r="D54" s="43" t="s">
        <v>377</v>
      </c>
      <c r="E54" s="44" t="s">
        <v>378</v>
      </c>
      <c r="F54" s="43" t="s">
        <v>405</v>
      </c>
      <c r="G54" s="44" t="s">
        <v>379</v>
      </c>
      <c r="H54" s="45" t="s">
        <v>66</v>
      </c>
      <c r="I54" s="44" t="s">
        <v>67</v>
      </c>
      <c r="J54" s="43" t="s">
        <v>380</v>
      </c>
      <c r="K54" s="44" t="s">
        <v>381</v>
      </c>
      <c r="L54" s="43" t="s">
        <v>404</v>
      </c>
    </row>
    <row r="55" spans="1:12" s="48" customFormat="1" ht="180">
      <c r="A55" s="45" t="s">
        <v>382</v>
      </c>
      <c r="B55" s="45" t="s">
        <v>383</v>
      </c>
      <c r="C55" s="47" t="s">
        <v>384</v>
      </c>
      <c r="D55" s="43" t="s">
        <v>385</v>
      </c>
      <c r="E55" s="44" t="s">
        <v>221</v>
      </c>
      <c r="F55" s="71" t="s">
        <v>539</v>
      </c>
      <c r="G55" s="72" t="s">
        <v>540</v>
      </c>
      <c r="H55" s="45" t="s">
        <v>64</v>
      </c>
      <c r="I55" s="44" t="s">
        <v>65</v>
      </c>
      <c r="J55" s="45" t="s">
        <v>541</v>
      </c>
      <c r="K55" s="44" t="s">
        <v>538</v>
      </c>
      <c r="L55" s="43" t="s">
        <v>406</v>
      </c>
    </row>
    <row r="56" spans="1:12" s="48" customFormat="1" ht="300">
      <c r="A56" s="45" t="s">
        <v>386</v>
      </c>
      <c r="B56" s="45" t="s">
        <v>387</v>
      </c>
      <c r="C56" s="47" t="s">
        <v>388</v>
      </c>
      <c r="D56" s="43" t="s">
        <v>361</v>
      </c>
      <c r="E56" s="44" t="s">
        <v>503</v>
      </c>
      <c r="F56" s="43" t="s">
        <v>362</v>
      </c>
      <c r="G56" s="44" t="s">
        <v>363</v>
      </c>
      <c r="H56" s="45" t="s">
        <v>66</v>
      </c>
      <c r="I56" s="44" t="s">
        <v>67</v>
      </c>
      <c r="J56" s="43" t="s">
        <v>364</v>
      </c>
      <c r="K56" s="44" t="s">
        <v>365</v>
      </c>
      <c r="L56" s="43" t="s">
        <v>455</v>
      </c>
    </row>
    <row r="57" spans="1:12" s="48" customFormat="1" ht="168">
      <c r="A57" s="45" t="s">
        <v>389</v>
      </c>
      <c r="B57" s="65" t="s">
        <v>390</v>
      </c>
      <c r="C57" s="44" t="s">
        <v>391</v>
      </c>
      <c r="D57" s="43" t="s">
        <v>392</v>
      </c>
      <c r="E57" s="44" t="s">
        <v>393</v>
      </c>
      <c r="F57" s="43" t="s">
        <v>179</v>
      </c>
      <c r="G57" s="44" t="s">
        <v>394</v>
      </c>
      <c r="H57" s="45" t="s">
        <v>64</v>
      </c>
      <c r="I57" s="44" t="s">
        <v>65</v>
      </c>
      <c r="J57" s="45" t="s">
        <v>395</v>
      </c>
      <c r="K57" s="44" t="s">
        <v>396</v>
      </c>
      <c r="L57" s="43" t="s">
        <v>456</v>
      </c>
    </row>
    <row r="58" spans="1:12" s="48" customFormat="1" ht="180">
      <c r="A58" s="45" t="s">
        <v>397</v>
      </c>
      <c r="B58" s="65" t="s">
        <v>398</v>
      </c>
      <c r="C58" s="44" t="s">
        <v>281</v>
      </c>
      <c r="D58" s="43" t="s">
        <v>282</v>
      </c>
      <c r="E58" s="44" t="s">
        <v>399</v>
      </c>
      <c r="F58" s="43" t="s">
        <v>284</v>
      </c>
      <c r="G58" s="44" t="s">
        <v>400</v>
      </c>
      <c r="H58" s="45" t="s">
        <v>64</v>
      </c>
      <c r="I58" s="44" t="str">
        <f>IF(ISBLANK(H58),"",VLOOKUP(H58,[1]Útmutató!$B$9:$C$12,2,FALSE))</f>
        <v>examination</v>
      </c>
      <c r="J58" s="45" t="s">
        <v>395</v>
      </c>
      <c r="K58" s="44" t="s">
        <v>396</v>
      </c>
      <c r="L58" s="43" t="s">
        <v>457</v>
      </c>
    </row>
    <row r="59" spans="1:12" s="52" customFormat="1" ht="12" hidden="1">
      <c r="A59" s="64"/>
      <c r="B59" s="53"/>
      <c r="C59" s="63"/>
      <c r="D59" s="53"/>
      <c r="E59" s="63"/>
      <c r="F59" s="53"/>
      <c r="G59" s="63"/>
      <c r="H59" s="64"/>
      <c r="I59" s="63" t="str">
        <f>IF(ISBLANK(H59),"",VLOOKUP(H59,Útmutató!$B$9:$C$12,2,0))</f>
        <v/>
      </c>
      <c r="J59" s="53"/>
      <c r="K59" s="63"/>
      <c r="L59" s="53"/>
    </row>
    <row r="60" spans="1:12" s="52" customFormat="1" ht="12" hidden="1">
      <c r="A60" s="54"/>
      <c r="C60" s="55"/>
      <c r="E60" s="55"/>
      <c r="G60" s="55"/>
      <c r="H60" s="54"/>
      <c r="I60" s="55" t="str">
        <f>IF(ISBLANK(H60),"",VLOOKUP(H60,Útmutató!$B$9:$C$12,2,0))</f>
        <v/>
      </c>
      <c r="K60" s="55"/>
    </row>
    <row r="61" spans="1:12" s="52" customFormat="1" ht="12" hidden="1">
      <c r="A61" s="54"/>
      <c r="C61" s="55"/>
      <c r="E61" s="55"/>
      <c r="G61" s="55"/>
      <c r="H61" s="54"/>
      <c r="I61" s="55" t="str">
        <f>IF(ISBLANK(H61),"",VLOOKUP(H61,Útmutató!$B$9:$C$12,2,0))</f>
        <v/>
      </c>
      <c r="K61" s="55"/>
    </row>
    <row r="62" spans="1:12" s="52" customFormat="1" ht="12" hidden="1">
      <c r="A62" s="54"/>
      <c r="C62" s="55"/>
      <c r="E62" s="55"/>
      <c r="G62" s="55"/>
      <c r="H62" s="54"/>
      <c r="I62" s="55" t="str">
        <f>IF(ISBLANK(H62),"",VLOOKUP(H62,Útmutató!$B$9:$C$12,2,0))</f>
        <v/>
      </c>
      <c r="K62" s="55"/>
    </row>
    <row r="63" spans="1:12" s="52" customFormat="1" ht="12" hidden="1">
      <c r="A63" s="54"/>
      <c r="C63" s="55"/>
      <c r="E63" s="55"/>
      <c r="G63" s="55"/>
      <c r="H63" s="54"/>
      <c r="I63" s="55" t="str">
        <f>IF(ISBLANK(H63),"",VLOOKUP(H63,Útmutató!$B$9:$C$12,2,0))</f>
        <v/>
      </c>
      <c r="K63" s="55"/>
    </row>
    <row r="64" spans="1:12" s="52" customFormat="1" ht="12" hidden="1">
      <c r="A64" s="54"/>
      <c r="C64" s="55"/>
      <c r="E64" s="55"/>
      <c r="G64" s="55"/>
      <c r="H64" s="54"/>
      <c r="I64" s="55" t="str">
        <f>IF(ISBLANK(H64),"",VLOOKUP(H64,Útmutató!$B$9:$C$12,2,0))</f>
        <v/>
      </c>
      <c r="K64" s="55"/>
    </row>
    <row r="65" spans="1:11" s="52" customFormat="1" ht="12" hidden="1">
      <c r="A65" s="54"/>
      <c r="C65" s="55"/>
      <c r="E65" s="55"/>
      <c r="G65" s="55"/>
      <c r="H65" s="54"/>
      <c r="I65" s="55" t="str">
        <f>IF(ISBLANK(H65),"",VLOOKUP(H65,Útmutató!$B$9:$C$12,2,0))</f>
        <v/>
      </c>
      <c r="K65" s="55"/>
    </row>
    <row r="66" spans="1:11" s="52" customFormat="1" ht="12" hidden="1">
      <c r="A66" s="54"/>
      <c r="C66" s="55"/>
      <c r="E66" s="55"/>
      <c r="G66" s="55"/>
      <c r="H66" s="54"/>
      <c r="I66" s="55" t="str">
        <f>IF(ISBLANK(H66),"",VLOOKUP(H66,Útmutató!$B$9:$C$12,2,0))</f>
        <v/>
      </c>
      <c r="K66" s="55"/>
    </row>
    <row r="67" spans="1:11" s="52" customFormat="1" ht="12" hidden="1">
      <c r="A67" s="54"/>
      <c r="C67" s="55"/>
      <c r="E67" s="55"/>
      <c r="G67" s="55"/>
      <c r="H67" s="54"/>
      <c r="I67" s="55" t="str">
        <f>IF(ISBLANK(H67),"",VLOOKUP(H67,Útmutató!$B$9:$C$12,2,0))</f>
        <v/>
      </c>
      <c r="K67" s="55"/>
    </row>
    <row r="68" spans="1:11" s="52" customFormat="1" ht="12" hidden="1">
      <c r="A68" s="54"/>
      <c r="C68" s="55"/>
      <c r="E68" s="55"/>
      <c r="G68" s="55"/>
      <c r="H68" s="54"/>
      <c r="I68" s="55" t="str">
        <f>IF(ISBLANK(H68),"",VLOOKUP(H68,Útmutató!$B$9:$C$12,2,0))</f>
        <v/>
      </c>
      <c r="K68" s="55"/>
    </row>
    <row r="69" spans="1:11" s="52" customFormat="1" ht="12" hidden="1">
      <c r="A69" s="54"/>
      <c r="C69" s="55"/>
      <c r="E69" s="55"/>
      <c r="G69" s="55"/>
      <c r="H69" s="54"/>
      <c r="I69" s="55" t="str">
        <f>IF(ISBLANK(H69),"",VLOOKUP(H69,Útmutató!$B$9:$C$12,2,0))</f>
        <v/>
      </c>
      <c r="K69" s="55"/>
    </row>
    <row r="70" spans="1:11" s="52" customFormat="1" ht="12" hidden="1">
      <c r="A70" s="54"/>
      <c r="C70" s="55"/>
      <c r="E70" s="55"/>
      <c r="G70" s="55"/>
      <c r="H70" s="54"/>
      <c r="I70" s="55" t="str">
        <f>IF(ISBLANK(H70),"",VLOOKUP(H70,Útmutató!$B$9:$C$12,2,0))</f>
        <v/>
      </c>
      <c r="K70" s="55"/>
    </row>
    <row r="71" spans="1:11" s="52" customFormat="1" ht="12" hidden="1">
      <c r="A71" s="54"/>
      <c r="C71" s="55"/>
      <c r="E71" s="55"/>
      <c r="G71" s="55"/>
      <c r="H71" s="54"/>
      <c r="I71" s="55" t="str">
        <f>IF(ISBLANK(H71),"",VLOOKUP(H71,Útmutató!$B$9:$C$12,2,0))</f>
        <v/>
      </c>
      <c r="K71" s="55"/>
    </row>
    <row r="72" spans="1:11" s="52" customFormat="1" ht="12" hidden="1">
      <c r="C72" s="55"/>
      <c r="E72" s="55"/>
      <c r="G72" s="55"/>
      <c r="H72" s="54"/>
      <c r="I72" s="55" t="str">
        <f>IF(ISBLANK(H72),"",VLOOKUP(H72,Útmutató!$B$9:$C$12,2,0))</f>
        <v/>
      </c>
      <c r="K72" s="55"/>
    </row>
    <row r="73" spans="1:11" s="52" customFormat="1" ht="12" hidden="1">
      <c r="C73" s="55"/>
      <c r="E73" s="55"/>
      <c r="G73" s="55"/>
      <c r="H73" s="54"/>
      <c r="I73" s="55" t="str">
        <f>IF(ISBLANK(H73),"",VLOOKUP(H73,Útmutató!$B$9:$C$12,2,0))</f>
        <v/>
      </c>
      <c r="K73" s="55"/>
    </row>
    <row r="74" spans="1:11" s="52" customFormat="1" ht="12" hidden="1">
      <c r="C74" s="55"/>
      <c r="E74" s="55"/>
      <c r="G74" s="55"/>
      <c r="H74" s="54"/>
      <c r="I74" s="55" t="str">
        <f>IF(ISBLANK(H74),"",VLOOKUP(H74,Útmutató!$B$9:$C$12,2,0))</f>
        <v/>
      </c>
      <c r="K74" s="55"/>
    </row>
    <row r="75" spans="1:11" s="52" customFormat="1" ht="12" hidden="1">
      <c r="C75" s="55"/>
      <c r="E75" s="55"/>
      <c r="G75" s="55"/>
      <c r="H75" s="54"/>
      <c r="I75" s="55" t="str">
        <f>IF(ISBLANK(H75),"",VLOOKUP(H75,Útmutató!$B$9:$C$12,2,0))</f>
        <v/>
      </c>
      <c r="K75" s="55"/>
    </row>
    <row r="76" spans="1:11" s="52" customFormat="1" ht="12" hidden="1">
      <c r="C76" s="55"/>
      <c r="E76" s="55"/>
      <c r="G76" s="55"/>
      <c r="H76" s="54"/>
      <c r="I76" s="55" t="str">
        <f>IF(ISBLANK(H76),"",VLOOKUP(H76,Útmutató!$B$9:$C$12,2,0))</f>
        <v/>
      </c>
      <c r="K76" s="55"/>
    </row>
    <row r="77" spans="1:11" s="52" customFormat="1" ht="12" hidden="1">
      <c r="C77" s="55"/>
      <c r="E77" s="55"/>
      <c r="G77" s="55"/>
      <c r="H77" s="54"/>
      <c r="I77" s="55" t="str">
        <f>IF(ISBLANK(H77),"",VLOOKUP(H77,Útmutató!$B$9:$C$12,2,0))</f>
        <v/>
      </c>
      <c r="K77" s="55"/>
    </row>
    <row r="78" spans="1:11" s="52" customFormat="1" ht="12" hidden="1">
      <c r="C78" s="55"/>
      <c r="E78" s="55"/>
      <c r="G78" s="55"/>
      <c r="H78" s="54"/>
      <c r="I78" s="55" t="str">
        <f>IF(ISBLANK(H78),"",VLOOKUP(H78,Útmutató!$B$9:$C$12,2,0))</f>
        <v/>
      </c>
      <c r="K78" s="55"/>
    </row>
    <row r="79" spans="1:11" s="52" customFormat="1" ht="12" hidden="1">
      <c r="C79" s="55"/>
      <c r="E79" s="55"/>
      <c r="G79" s="55"/>
      <c r="H79" s="54"/>
      <c r="I79" s="55" t="str">
        <f>IF(ISBLANK(H79),"",VLOOKUP(H79,Útmutató!$B$9:$C$12,2,0))</f>
        <v/>
      </c>
      <c r="K79" s="55"/>
    </row>
    <row r="80" spans="1:11" s="52" customFormat="1" ht="12" hidden="1">
      <c r="C80" s="55"/>
      <c r="E80" s="55"/>
      <c r="G80" s="55"/>
      <c r="H80" s="54"/>
      <c r="I80" s="55" t="str">
        <f>IF(ISBLANK(H80),"",VLOOKUP(H80,Útmutató!$B$9:$C$12,2,0))</f>
        <v/>
      </c>
      <c r="K80" s="55"/>
    </row>
    <row r="81" spans="1:12" s="52" customFormat="1" ht="12" hidden="1">
      <c r="C81" s="55"/>
      <c r="E81" s="55"/>
      <c r="G81" s="55"/>
      <c r="H81" s="54"/>
      <c r="I81" s="55" t="str">
        <f>IF(ISBLANK(H81),"",VLOOKUP(H81,Útmutató!$B$9:$C$12,2,0))</f>
        <v/>
      </c>
      <c r="K81" s="55"/>
    </row>
    <row r="82" spans="1:12" s="52" customFormat="1" ht="12" hidden="1">
      <c r="C82" s="55"/>
      <c r="E82" s="55"/>
      <c r="G82" s="55"/>
      <c r="H82" s="54"/>
      <c r="I82" s="55" t="str">
        <f>IF(ISBLANK(H82),"",VLOOKUP(H82,Útmutató!$B$9:$C$12,2,0))</f>
        <v/>
      </c>
      <c r="K82" s="55"/>
    </row>
    <row r="83" spans="1:12" s="52" customFormat="1" ht="12" hidden="1">
      <c r="C83" s="55"/>
      <c r="E83" s="55"/>
      <c r="G83" s="55"/>
      <c r="H83" s="54"/>
      <c r="I83" s="55" t="str">
        <f>IF(ISBLANK(H83),"",VLOOKUP(H83,Útmutató!$B$9:$C$12,2,0))</f>
        <v/>
      </c>
      <c r="K83" s="55"/>
    </row>
    <row r="84" spans="1:12" s="52" customFormat="1" ht="12" hidden="1">
      <c r="C84" s="55"/>
      <c r="E84" s="55"/>
      <c r="G84" s="55"/>
      <c r="H84" s="54"/>
      <c r="I84" s="55" t="str">
        <f>IF(ISBLANK(H84),"",VLOOKUP(H84,Útmutató!$B$9:$C$12,2,0))</f>
        <v/>
      </c>
      <c r="K84" s="55"/>
    </row>
    <row r="85" spans="1:12" s="52" customFormat="1" ht="12" hidden="1">
      <c r="C85" s="55"/>
      <c r="E85" s="55"/>
      <c r="G85" s="55"/>
      <c r="H85" s="54"/>
      <c r="I85" s="55" t="str">
        <f>IF(ISBLANK(H85),"",VLOOKUP(H85,Útmutató!$B$9:$C$12,2,0))</f>
        <v/>
      </c>
      <c r="K85" s="55"/>
    </row>
    <row r="86" spans="1:12" s="52" customFormat="1" ht="12" hidden="1">
      <c r="C86" s="55"/>
      <c r="E86" s="55"/>
      <c r="G86" s="55"/>
      <c r="H86" s="54"/>
      <c r="I86" s="55" t="str">
        <f>IF(ISBLANK(H86),"",VLOOKUP(H86,Útmutató!$B$9:$C$12,2,0))</f>
        <v/>
      </c>
      <c r="K86" s="55"/>
    </row>
    <row r="87" spans="1:12" s="52" customFormat="1" ht="12" hidden="1">
      <c r="C87" s="55"/>
      <c r="E87" s="55"/>
      <c r="G87" s="55"/>
      <c r="H87" s="54"/>
      <c r="I87" s="55" t="str">
        <f>IF(ISBLANK(H87),"",VLOOKUP(H87,Útmutató!$B$9:$C$12,2,0))</f>
        <v/>
      </c>
      <c r="K87" s="55"/>
    </row>
    <row r="88" spans="1:12" ht="15" hidden="1">
      <c r="A88" s="57"/>
      <c r="B88" s="57"/>
      <c r="C88" s="59"/>
      <c r="D88" s="57"/>
      <c r="E88" s="59"/>
      <c r="F88" s="57"/>
      <c r="G88" s="59"/>
      <c r="H88" s="60"/>
      <c r="I88" s="59" t="str">
        <f>IF(ISBLANK(H88),"",VLOOKUP(H88,Útmutató!$B$9:$C$12,2,0))</f>
        <v/>
      </c>
      <c r="J88" s="57"/>
      <c r="K88" s="59"/>
      <c r="L88" s="57"/>
    </row>
    <row r="89" spans="1:12" ht="15" hidden="1">
      <c r="A89" s="58"/>
      <c r="B89" s="58"/>
      <c r="C89" s="61"/>
      <c r="D89" s="58"/>
      <c r="E89" s="61"/>
      <c r="F89" s="58"/>
      <c r="G89" s="61"/>
      <c r="H89" s="62"/>
      <c r="I89" s="61" t="str">
        <f>IF(ISBLANK(H89),"",VLOOKUP(H89,Útmutató!$B$9:$C$12,2,0))</f>
        <v/>
      </c>
      <c r="J89" s="58"/>
      <c r="K89" s="61"/>
      <c r="L89" s="58"/>
    </row>
    <row r="90" spans="1:12" ht="15" hidden="1">
      <c r="A90" s="58"/>
      <c r="B90" s="58"/>
      <c r="C90" s="61"/>
      <c r="D90" s="58"/>
      <c r="E90" s="61"/>
      <c r="F90" s="58"/>
      <c r="G90" s="61"/>
      <c r="H90" s="62"/>
      <c r="I90" s="61" t="str">
        <f>IF(ISBLANK(H90),"",VLOOKUP(H90,Útmutató!$B$9:$C$12,2,0))</f>
        <v/>
      </c>
      <c r="J90" s="58"/>
      <c r="K90" s="61"/>
      <c r="L90" s="58"/>
    </row>
    <row r="91" spans="1:12" ht="15" hidden="1">
      <c r="A91" s="58"/>
      <c r="B91" s="58"/>
      <c r="C91" s="61"/>
      <c r="D91" s="58"/>
      <c r="E91" s="61"/>
      <c r="F91" s="58"/>
      <c r="G91" s="61"/>
      <c r="H91" s="62"/>
      <c r="I91" s="61" t="str">
        <f>IF(ISBLANK(H91),"",VLOOKUP(H91,Útmutató!$B$9:$C$12,2,0))</f>
        <v/>
      </c>
      <c r="J91" s="58"/>
      <c r="K91" s="61"/>
      <c r="L91" s="58"/>
    </row>
    <row r="92" spans="1:12" ht="15" hidden="1">
      <c r="A92" s="58"/>
      <c r="B92" s="58"/>
      <c r="C92" s="61"/>
      <c r="D92" s="58"/>
      <c r="E92" s="61"/>
      <c r="F92" s="58"/>
      <c r="G92" s="61"/>
      <c r="H92" s="62"/>
      <c r="I92" s="61" t="str">
        <f>IF(ISBLANK(H92),"",VLOOKUP(H92,Útmutató!$B$9:$C$12,2,0))</f>
        <v/>
      </c>
      <c r="J92" s="58"/>
      <c r="K92" s="61"/>
      <c r="L92" s="58"/>
    </row>
    <row r="93" spans="1:12" ht="15" hidden="1">
      <c r="A93" s="58"/>
      <c r="B93" s="58"/>
      <c r="C93" s="61"/>
      <c r="D93" s="58"/>
      <c r="E93" s="61"/>
      <c r="F93" s="58"/>
      <c r="G93" s="61"/>
      <c r="H93" s="62"/>
      <c r="I93" s="61" t="str">
        <f>IF(ISBLANK(H93),"",VLOOKUP(H93,Útmutató!$B$9:$C$12,2,0))</f>
        <v/>
      </c>
      <c r="J93" s="58"/>
      <c r="K93" s="61"/>
      <c r="L93" s="58"/>
    </row>
    <row r="94" spans="1:12" ht="15" hidden="1">
      <c r="A94" s="58"/>
      <c r="B94" s="58"/>
      <c r="C94" s="61"/>
      <c r="D94" s="58"/>
      <c r="E94" s="61"/>
      <c r="F94" s="58"/>
      <c r="G94" s="61"/>
      <c r="H94" s="62"/>
      <c r="I94" s="61" t="str">
        <f>IF(ISBLANK(H94),"",VLOOKUP(H94,Útmutató!$B$9:$C$12,2,0))</f>
        <v/>
      </c>
      <c r="J94" s="58"/>
      <c r="K94" s="61"/>
      <c r="L94" s="58"/>
    </row>
    <row r="95" spans="1:12" ht="15" hidden="1">
      <c r="A95" s="58"/>
      <c r="B95" s="58"/>
      <c r="C95" s="61"/>
      <c r="D95" s="58"/>
      <c r="E95" s="61"/>
      <c r="F95" s="58"/>
      <c r="G95" s="61"/>
      <c r="H95" s="62"/>
      <c r="I95" s="61" t="str">
        <f>IF(ISBLANK(H95),"",VLOOKUP(H95,Útmutató!$B$9:$C$12,2,0))</f>
        <v/>
      </c>
      <c r="J95" s="58"/>
      <c r="K95" s="61"/>
      <c r="L95" s="58"/>
    </row>
    <row r="96" spans="1:12" ht="15" hidden="1">
      <c r="A96" s="58"/>
      <c r="B96" s="58"/>
      <c r="C96" s="61"/>
      <c r="D96" s="58"/>
      <c r="E96" s="61"/>
      <c r="F96" s="58"/>
      <c r="G96" s="61"/>
      <c r="H96" s="62"/>
      <c r="I96" s="61" t="str">
        <f>IF(ISBLANK(H96),"",VLOOKUP(H96,Útmutató!$B$9:$C$12,2,0))</f>
        <v/>
      </c>
      <c r="J96" s="58"/>
      <c r="K96" s="61"/>
      <c r="L96" s="58"/>
    </row>
    <row r="97" spans="1:12" ht="15" hidden="1">
      <c r="A97" s="58"/>
      <c r="B97" s="58"/>
      <c r="C97" s="61"/>
      <c r="D97" s="58"/>
      <c r="E97" s="61"/>
      <c r="F97" s="58"/>
      <c r="G97" s="61"/>
      <c r="H97" s="62"/>
      <c r="I97" s="61" t="str">
        <f>IF(ISBLANK(H97),"",VLOOKUP(H97,Útmutató!$B$9:$C$12,2,0))</f>
        <v/>
      </c>
      <c r="J97" s="58"/>
      <c r="K97" s="61"/>
      <c r="L97" s="58"/>
    </row>
    <row r="98" spans="1:12" ht="15" hidden="1">
      <c r="A98" s="58"/>
      <c r="B98" s="58"/>
      <c r="C98" s="61"/>
      <c r="D98" s="58"/>
      <c r="E98" s="61"/>
      <c r="F98" s="58"/>
      <c r="G98" s="61"/>
      <c r="H98" s="62"/>
      <c r="I98" s="61" t="str">
        <f>IF(ISBLANK(H98),"",VLOOKUP(H98,Útmutató!$B$9:$C$12,2,0))</f>
        <v/>
      </c>
      <c r="J98" s="58"/>
      <c r="K98" s="61"/>
      <c r="L98" s="58"/>
    </row>
    <row r="99" spans="1:12" ht="15" hidden="1">
      <c r="A99" s="58"/>
      <c r="B99" s="58"/>
      <c r="C99" s="61"/>
      <c r="D99" s="58"/>
      <c r="E99" s="61"/>
      <c r="F99" s="58"/>
      <c r="G99" s="61"/>
      <c r="H99" s="62"/>
      <c r="I99" s="61" t="str">
        <f>IF(ISBLANK(H99),"",VLOOKUP(H99,Útmutató!$B$9:$C$12,2,0))</f>
        <v/>
      </c>
      <c r="J99" s="58"/>
      <c r="K99" s="61"/>
      <c r="L99" s="58"/>
    </row>
    <row r="100" spans="1:12" ht="15" hidden="1">
      <c r="A100" s="58"/>
      <c r="B100" s="58"/>
      <c r="C100" s="61"/>
      <c r="D100" s="58"/>
      <c r="E100" s="61"/>
      <c r="F100" s="58"/>
      <c r="G100" s="61"/>
      <c r="H100" s="62"/>
      <c r="I100" s="61" t="str">
        <f>IF(ISBLANK(H100),"",VLOOKUP(H100,Útmutató!$B$9:$C$12,2,0))</f>
        <v/>
      </c>
      <c r="J100" s="58"/>
      <c r="K100" s="61"/>
      <c r="L100" s="58"/>
    </row>
    <row r="101" spans="1:12" ht="15" hidden="1">
      <c r="A101" s="58"/>
      <c r="B101" s="58"/>
      <c r="C101" s="61"/>
      <c r="D101" s="58"/>
      <c r="E101" s="61"/>
      <c r="F101" s="58"/>
      <c r="G101" s="61"/>
      <c r="H101" s="62"/>
      <c r="I101" s="61" t="str">
        <f>IF(ISBLANK(H101),"",VLOOKUP(H101,Útmutató!$B$9:$C$12,2,0))</f>
        <v/>
      </c>
      <c r="J101" s="58"/>
      <c r="K101" s="61"/>
      <c r="L101" s="58"/>
    </row>
    <row r="102" spans="1:12" ht="15" hidden="1">
      <c r="A102" s="58"/>
      <c r="B102" s="58"/>
      <c r="C102" s="61"/>
      <c r="D102" s="58"/>
      <c r="E102" s="61"/>
      <c r="F102" s="58"/>
      <c r="G102" s="61"/>
      <c r="H102" s="62"/>
      <c r="I102" s="61" t="str">
        <f>IF(ISBLANK(H102),"",VLOOKUP(H102,Útmutató!$B$9:$C$12,2,0))</f>
        <v/>
      </c>
      <c r="J102" s="58"/>
      <c r="K102" s="61"/>
      <c r="L102" s="58"/>
    </row>
    <row r="103" spans="1:12" ht="15" hidden="1">
      <c r="A103" s="24"/>
      <c r="B103" s="24"/>
      <c r="C103" s="25"/>
      <c r="D103" s="24"/>
      <c r="E103" s="25"/>
      <c r="F103" s="24"/>
      <c r="G103" s="25"/>
      <c r="H103" s="26"/>
      <c r="I103" s="25" t="str">
        <f>IF(ISBLANK(H103),"",VLOOKUP(H103,Útmutató!$B$9:$C$12,2,0))</f>
        <v/>
      </c>
      <c r="J103" s="24"/>
      <c r="K103" s="25"/>
      <c r="L103" s="34"/>
    </row>
    <row r="104" spans="1:12" ht="15" hidden="1">
      <c r="A104" s="27"/>
      <c r="B104" s="27"/>
      <c r="C104" s="28"/>
      <c r="D104" s="27"/>
      <c r="E104" s="28"/>
      <c r="F104" s="27"/>
      <c r="G104" s="28"/>
      <c r="H104" s="26"/>
      <c r="I104" s="25" t="str">
        <f>IF(ISBLANK(H104),"",VLOOKUP(H104,Útmutató!$B$9:$C$12,2,0))</f>
        <v/>
      </c>
      <c r="J104" s="27"/>
      <c r="K104" s="28"/>
      <c r="L104" s="35"/>
    </row>
    <row r="105" spans="1:12" ht="33.75" hidden="1" customHeight="1">
      <c r="A105" s="29"/>
      <c r="B105" s="29"/>
      <c r="C105" s="30"/>
      <c r="D105" s="29"/>
      <c r="E105" s="29"/>
      <c r="F105" s="29"/>
      <c r="G105" s="29"/>
      <c r="H105" s="29"/>
      <c r="I105" s="29"/>
      <c r="J105" s="29"/>
      <c r="K105" s="29"/>
      <c r="L105" s="36"/>
    </row>
    <row r="106" spans="1:12" ht="33.75" hidden="1" customHeight="1">
      <c r="A106" s="29"/>
      <c r="B106" s="29"/>
      <c r="C106" s="30"/>
      <c r="D106" s="29"/>
      <c r="E106" s="29"/>
      <c r="F106" s="29"/>
      <c r="G106" s="29"/>
      <c r="H106" s="29"/>
      <c r="I106" s="29"/>
      <c r="J106" s="29"/>
      <c r="K106" s="29"/>
      <c r="L106" s="36"/>
    </row>
    <row r="107" spans="1:12" ht="33.75" hidden="1" customHeight="1">
      <c r="A107" s="29"/>
      <c r="B107" s="29"/>
      <c r="C107" s="30"/>
      <c r="D107" s="29"/>
      <c r="E107" s="29"/>
      <c r="F107" s="29"/>
      <c r="G107" s="29"/>
      <c r="H107" s="29"/>
      <c r="I107" s="29"/>
      <c r="J107" s="29"/>
      <c r="K107" s="29"/>
      <c r="L107" s="36"/>
    </row>
    <row r="108" spans="1:12" ht="33.75" hidden="1" customHeight="1">
      <c r="A108" s="29"/>
      <c r="B108" s="29"/>
      <c r="C108" s="30"/>
      <c r="D108" s="29"/>
      <c r="E108" s="29"/>
      <c r="F108" s="29"/>
      <c r="G108" s="29"/>
      <c r="H108" s="29"/>
      <c r="I108" s="29"/>
      <c r="J108" s="29"/>
      <c r="K108" s="29"/>
      <c r="L108" s="36"/>
    </row>
    <row r="109" spans="1:12" ht="33.75" hidden="1" customHeight="1">
      <c r="A109" s="29"/>
      <c r="B109" s="29"/>
      <c r="C109" s="30"/>
      <c r="D109" s="29"/>
      <c r="E109" s="29"/>
      <c r="F109" s="29"/>
      <c r="G109" s="29"/>
      <c r="H109" s="29"/>
      <c r="I109" s="29"/>
      <c r="J109" s="29"/>
      <c r="K109" s="29"/>
      <c r="L109" s="36"/>
    </row>
    <row r="110" spans="1:12" ht="33.75" hidden="1" customHeight="1">
      <c r="A110" s="29"/>
      <c r="B110" s="29"/>
      <c r="C110" s="30"/>
      <c r="D110" s="29"/>
      <c r="E110" s="29"/>
      <c r="F110" s="29"/>
      <c r="G110" s="29"/>
      <c r="H110" s="29"/>
      <c r="I110" s="29"/>
      <c r="J110" s="29"/>
      <c r="K110" s="29"/>
      <c r="L110" s="36"/>
    </row>
    <row r="111" spans="1:12" ht="33.75" hidden="1" customHeight="1">
      <c r="A111" s="29"/>
      <c r="B111" s="29"/>
      <c r="C111" s="30"/>
      <c r="D111" s="29"/>
      <c r="E111" s="29"/>
      <c r="F111" s="29"/>
      <c r="G111" s="29"/>
      <c r="H111" s="29"/>
      <c r="I111" s="29"/>
      <c r="J111" s="29"/>
      <c r="K111" s="29"/>
      <c r="L111" s="36"/>
    </row>
    <row r="112" spans="1:12" ht="33.75" hidden="1" customHeight="1">
      <c r="A112" s="29"/>
      <c r="B112" s="29"/>
      <c r="C112" s="30"/>
      <c r="D112" s="29"/>
      <c r="E112" s="29"/>
      <c r="F112" s="29"/>
      <c r="G112" s="29"/>
      <c r="H112" s="29"/>
      <c r="I112" s="29"/>
      <c r="J112" s="29"/>
      <c r="K112" s="29"/>
      <c r="L112" s="36"/>
    </row>
    <row r="113" spans="1:12" ht="33.75" hidden="1" customHeight="1">
      <c r="A113" s="29"/>
      <c r="B113" s="29"/>
      <c r="C113" s="30"/>
      <c r="D113" s="29"/>
      <c r="E113" s="29"/>
      <c r="F113" s="29"/>
      <c r="G113" s="29"/>
      <c r="H113" s="29"/>
      <c r="I113" s="29"/>
      <c r="J113" s="29"/>
      <c r="K113" s="29"/>
      <c r="L113" s="36"/>
    </row>
    <row r="114" spans="1:12" ht="33.75" hidden="1" customHeight="1">
      <c r="A114" s="29"/>
      <c r="B114" s="29"/>
      <c r="C114" s="30"/>
      <c r="D114" s="29"/>
      <c r="E114" s="29"/>
      <c r="F114" s="29"/>
      <c r="G114" s="29"/>
      <c r="H114" s="29"/>
      <c r="I114" s="29"/>
      <c r="J114" s="29"/>
      <c r="K114" s="29"/>
      <c r="L114" s="36"/>
    </row>
    <row r="115" spans="1:12" ht="33.75" hidden="1" customHeight="1">
      <c r="A115" s="29"/>
      <c r="B115" s="29"/>
      <c r="C115" s="30"/>
      <c r="D115" s="29"/>
      <c r="E115" s="29"/>
      <c r="F115" s="29"/>
      <c r="G115" s="29"/>
      <c r="H115" s="29"/>
      <c r="I115" s="29"/>
      <c r="J115" s="29"/>
      <c r="K115" s="29"/>
      <c r="L115" s="36"/>
    </row>
    <row r="116" spans="1:12" ht="33.75" hidden="1" customHeight="1">
      <c r="A116" s="29"/>
      <c r="B116" s="29"/>
      <c r="C116" s="30"/>
      <c r="D116" s="29"/>
      <c r="E116" s="29"/>
      <c r="F116" s="29"/>
      <c r="G116" s="29"/>
      <c r="H116" s="29"/>
      <c r="I116" s="29"/>
      <c r="J116" s="29"/>
      <c r="K116" s="29"/>
      <c r="L116" s="36"/>
    </row>
    <row r="117" spans="1:12" ht="33.75" hidden="1" customHeight="1">
      <c r="A117" s="29"/>
      <c r="B117" s="29"/>
      <c r="C117" s="30"/>
      <c r="D117" s="29"/>
      <c r="E117" s="29"/>
      <c r="F117" s="29"/>
      <c r="G117" s="29"/>
      <c r="H117" s="29"/>
      <c r="I117" s="29"/>
      <c r="J117" s="29"/>
      <c r="K117" s="29"/>
      <c r="L117" s="36"/>
    </row>
    <row r="118" spans="1:12" ht="33.75" hidden="1" customHeight="1">
      <c r="A118" s="29"/>
      <c r="B118" s="29"/>
      <c r="C118" s="30"/>
      <c r="D118" s="29"/>
      <c r="E118" s="29"/>
      <c r="F118" s="29"/>
      <c r="G118" s="29"/>
      <c r="H118" s="29"/>
      <c r="I118" s="29"/>
      <c r="J118" s="29"/>
      <c r="K118" s="29"/>
      <c r="L118" s="36"/>
    </row>
    <row r="119" spans="1:12" ht="33.75" hidden="1" customHeight="1">
      <c r="A119" s="29"/>
      <c r="B119" s="29"/>
      <c r="C119" s="30"/>
      <c r="D119" s="29"/>
      <c r="E119" s="29"/>
      <c r="F119" s="29"/>
      <c r="G119" s="29"/>
      <c r="H119" s="29"/>
      <c r="I119" s="29"/>
      <c r="J119" s="29"/>
      <c r="K119" s="29"/>
      <c r="L119" s="36"/>
    </row>
    <row r="120" spans="1:12" ht="33.75" hidden="1" customHeight="1">
      <c r="A120" s="29"/>
      <c r="B120" s="29"/>
      <c r="C120" s="30"/>
      <c r="D120" s="29"/>
      <c r="E120" s="29"/>
      <c r="F120" s="29"/>
      <c r="G120" s="29"/>
      <c r="H120" s="29"/>
      <c r="I120" s="29"/>
      <c r="J120" s="29"/>
      <c r="K120" s="29"/>
      <c r="L120" s="36"/>
    </row>
    <row r="121" spans="1:12" ht="33.75" hidden="1" customHeight="1">
      <c r="A121" s="29"/>
      <c r="B121" s="29"/>
      <c r="C121" s="30"/>
      <c r="D121" s="29"/>
      <c r="E121" s="29"/>
      <c r="F121" s="29"/>
      <c r="G121" s="29"/>
      <c r="H121" s="29"/>
      <c r="I121" s="29"/>
      <c r="J121" s="29"/>
      <c r="K121" s="29"/>
      <c r="L121" s="36"/>
    </row>
    <row r="122" spans="1:12" ht="33.75" hidden="1" customHeight="1">
      <c r="A122" s="29"/>
      <c r="B122" s="29"/>
      <c r="C122" s="30"/>
      <c r="D122" s="29"/>
      <c r="E122" s="29"/>
      <c r="F122" s="29"/>
      <c r="G122" s="29"/>
      <c r="H122" s="29"/>
      <c r="I122" s="29"/>
      <c r="J122" s="29"/>
      <c r="K122" s="29"/>
      <c r="L122" s="36"/>
    </row>
    <row r="123" spans="1:12" ht="33.75" hidden="1" customHeight="1">
      <c r="A123" s="29"/>
      <c r="B123" s="29"/>
      <c r="C123" s="30"/>
      <c r="D123" s="29"/>
      <c r="E123" s="29"/>
      <c r="F123" s="29"/>
      <c r="G123" s="29"/>
      <c r="H123" s="29"/>
      <c r="I123" s="29"/>
      <c r="J123" s="29"/>
      <c r="K123" s="29"/>
      <c r="L123" s="36"/>
    </row>
    <row r="124" spans="1:12" ht="33.75" hidden="1" customHeight="1">
      <c r="A124" s="29"/>
      <c r="B124" s="29"/>
      <c r="C124" s="29"/>
      <c r="D124" s="29"/>
      <c r="E124" s="29"/>
      <c r="F124" s="29"/>
      <c r="G124" s="29"/>
      <c r="H124" s="29"/>
      <c r="I124" s="29"/>
      <c r="J124" s="29"/>
      <c r="K124" s="29"/>
      <c r="L124" s="36"/>
    </row>
    <row r="125" spans="1:12" ht="33.75" hidden="1" customHeight="1">
      <c r="A125" s="29"/>
      <c r="B125" s="29"/>
      <c r="C125" s="29"/>
      <c r="D125" s="29"/>
      <c r="E125" s="29"/>
      <c r="F125" s="29"/>
      <c r="G125" s="29"/>
      <c r="H125" s="29"/>
      <c r="I125" s="29"/>
      <c r="J125" s="29"/>
      <c r="K125" s="29"/>
      <c r="L125" s="36"/>
    </row>
    <row r="126" spans="1:12" ht="33.75" hidden="1" customHeight="1">
      <c r="A126" s="31"/>
      <c r="B126" s="31"/>
      <c r="C126" s="31"/>
      <c r="D126" s="31"/>
      <c r="E126" s="31"/>
      <c r="F126" s="31"/>
      <c r="G126" s="31"/>
      <c r="H126" s="31"/>
      <c r="I126" s="31"/>
      <c r="J126" s="31"/>
      <c r="K126" s="31"/>
      <c r="L126" s="37"/>
    </row>
    <row r="127" spans="1:12" ht="33.75" hidden="1" customHeight="1">
      <c r="A127" s="31"/>
      <c r="B127" s="31"/>
      <c r="C127" s="31"/>
      <c r="D127" s="31"/>
      <c r="E127" s="31"/>
      <c r="F127" s="31"/>
      <c r="G127" s="31"/>
      <c r="H127" s="31"/>
      <c r="I127" s="31"/>
      <c r="J127" s="31"/>
      <c r="K127" s="31"/>
      <c r="L127" s="37"/>
    </row>
    <row r="128" spans="1:12" ht="33.75" hidden="1" customHeight="1">
      <c r="A128" s="31"/>
      <c r="B128" s="31"/>
      <c r="C128" s="31"/>
      <c r="D128" s="31"/>
      <c r="E128" s="31"/>
      <c r="F128" s="31"/>
      <c r="G128" s="31"/>
      <c r="H128" s="31"/>
      <c r="I128" s="31"/>
      <c r="J128" s="31"/>
      <c r="K128" s="31"/>
      <c r="L128" s="37"/>
    </row>
    <row r="129" spans="1:12" ht="33.75" hidden="1" customHeight="1">
      <c r="A129" s="31"/>
      <c r="B129" s="31"/>
      <c r="C129" s="31"/>
      <c r="D129" s="31"/>
      <c r="E129" s="31"/>
      <c r="F129" s="31"/>
      <c r="G129" s="31"/>
      <c r="H129" s="31"/>
      <c r="I129" s="31"/>
      <c r="J129" s="31"/>
      <c r="K129" s="31"/>
      <c r="L129" s="37"/>
    </row>
    <row r="130" spans="1:12" ht="33.75" hidden="1" customHeight="1">
      <c r="A130" s="31"/>
      <c r="B130" s="31"/>
      <c r="C130" s="31"/>
      <c r="D130" s="31"/>
      <c r="E130" s="31"/>
      <c r="F130" s="31"/>
      <c r="G130" s="31"/>
      <c r="H130" s="31"/>
      <c r="I130" s="31"/>
      <c r="J130" s="31"/>
      <c r="K130" s="31"/>
      <c r="L130" s="37"/>
    </row>
    <row r="131" spans="1:12" ht="33.75" hidden="1" customHeight="1">
      <c r="A131" s="31"/>
      <c r="B131" s="31"/>
      <c r="C131" s="31"/>
      <c r="D131" s="31"/>
      <c r="E131" s="31"/>
      <c r="F131" s="31"/>
      <c r="G131" s="31"/>
      <c r="H131" s="31"/>
      <c r="I131" s="31"/>
      <c r="J131" s="31"/>
      <c r="K131" s="31"/>
      <c r="L131" s="37"/>
    </row>
    <row r="132" spans="1:12" ht="33.75" hidden="1" customHeight="1">
      <c r="A132" s="31"/>
      <c r="B132" s="31"/>
      <c r="C132" s="31"/>
      <c r="D132" s="31"/>
      <c r="E132" s="31"/>
      <c r="F132" s="31"/>
      <c r="G132" s="31"/>
      <c r="H132" s="31"/>
      <c r="I132" s="31"/>
      <c r="J132" s="31"/>
      <c r="K132" s="31"/>
      <c r="L132" s="37"/>
    </row>
    <row r="133" spans="1:12" ht="33.75" hidden="1" customHeight="1">
      <c r="A133" s="31"/>
      <c r="B133" s="31"/>
      <c r="C133" s="31"/>
      <c r="D133" s="31"/>
      <c r="E133" s="31"/>
      <c r="F133" s="31"/>
      <c r="G133" s="31"/>
      <c r="H133" s="31"/>
      <c r="I133" s="31"/>
      <c r="J133" s="31"/>
      <c r="K133" s="31"/>
      <c r="L133" s="37"/>
    </row>
    <row r="134" spans="1:12" ht="33.75" hidden="1" customHeight="1">
      <c r="A134" s="31"/>
      <c r="B134" s="31"/>
      <c r="C134" s="31"/>
      <c r="D134" s="31"/>
      <c r="E134" s="31"/>
      <c r="F134" s="31"/>
      <c r="G134" s="31"/>
      <c r="H134" s="31"/>
      <c r="I134" s="31"/>
      <c r="J134" s="31"/>
      <c r="K134" s="31"/>
      <c r="L134" s="37"/>
    </row>
    <row r="135" spans="1:12" ht="33.75" hidden="1" customHeight="1">
      <c r="A135" s="31"/>
      <c r="B135" s="31"/>
      <c r="C135" s="31"/>
      <c r="D135" s="31"/>
      <c r="E135" s="31"/>
      <c r="F135" s="31"/>
      <c r="G135" s="31"/>
      <c r="H135" s="31"/>
      <c r="I135" s="31"/>
      <c r="J135" s="31"/>
      <c r="K135" s="31"/>
      <c r="L135" s="37"/>
    </row>
    <row r="136" spans="1:12" ht="33.75" hidden="1" customHeight="1">
      <c r="A136" s="31"/>
      <c r="B136" s="31"/>
      <c r="C136" s="31"/>
      <c r="D136" s="31"/>
      <c r="E136" s="31"/>
      <c r="F136" s="31"/>
      <c r="G136" s="31"/>
      <c r="H136" s="31"/>
      <c r="I136" s="31"/>
      <c r="J136" s="31"/>
      <c r="K136" s="31"/>
      <c r="L136" s="37"/>
    </row>
    <row r="137" spans="1:12" ht="33.75" hidden="1" customHeight="1">
      <c r="A137" s="31"/>
      <c r="B137" s="31"/>
      <c r="C137" s="31"/>
      <c r="D137" s="31"/>
      <c r="E137" s="31"/>
      <c r="F137" s="31"/>
      <c r="G137" s="31"/>
      <c r="H137" s="31"/>
      <c r="I137" s="31"/>
      <c r="J137" s="31"/>
      <c r="K137" s="31"/>
      <c r="L137" s="37"/>
    </row>
    <row r="138" spans="1:12" ht="33.75" hidden="1" customHeight="1">
      <c r="A138" s="31"/>
      <c r="B138" s="31"/>
      <c r="C138" s="31"/>
      <c r="D138" s="31"/>
      <c r="E138" s="31"/>
      <c r="F138" s="31"/>
      <c r="G138" s="31"/>
      <c r="H138" s="31"/>
      <c r="I138" s="31"/>
      <c r="J138" s="31"/>
      <c r="K138" s="31"/>
      <c r="L138" s="37"/>
    </row>
    <row r="139" spans="1:12" ht="33.75" hidden="1" customHeight="1">
      <c r="A139" s="31"/>
      <c r="B139" s="31"/>
      <c r="C139" s="31"/>
      <c r="D139" s="31"/>
      <c r="E139" s="31"/>
      <c r="F139" s="31"/>
      <c r="G139" s="31"/>
      <c r="H139" s="31"/>
      <c r="I139" s="31"/>
      <c r="J139" s="31"/>
      <c r="K139" s="31"/>
      <c r="L139" s="37"/>
    </row>
    <row r="140" spans="1:12" ht="33.75" hidden="1" customHeight="1">
      <c r="A140" s="31"/>
      <c r="B140" s="31"/>
      <c r="C140" s="31"/>
      <c r="D140" s="31"/>
      <c r="E140" s="31"/>
      <c r="F140" s="31"/>
      <c r="G140" s="31"/>
      <c r="H140" s="31"/>
      <c r="I140" s="31"/>
      <c r="J140" s="31"/>
      <c r="K140" s="31"/>
      <c r="L140" s="37"/>
    </row>
    <row r="141" spans="1:12" ht="33.75" hidden="1" customHeight="1">
      <c r="A141" s="31"/>
      <c r="B141" s="31"/>
      <c r="C141" s="31"/>
      <c r="D141" s="31"/>
      <c r="E141" s="31"/>
      <c r="F141" s="31"/>
      <c r="G141" s="31"/>
      <c r="H141" s="31"/>
      <c r="I141" s="31"/>
      <c r="J141" s="31"/>
      <c r="K141" s="31"/>
      <c r="L141" s="37"/>
    </row>
    <row r="142" spans="1:12" ht="33.75" hidden="1" customHeight="1">
      <c r="A142" s="31"/>
      <c r="B142" s="31"/>
      <c r="C142" s="31"/>
      <c r="D142" s="31"/>
      <c r="E142" s="31"/>
      <c r="F142" s="31"/>
      <c r="G142" s="31"/>
      <c r="H142" s="31"/>
      <c r="I142" s="31"/>
      <c r="J142" s="31"/>
      <c r="K142" s="31"/>
      <c r="L142" s="37"/>
    </row>
    <row r="143" spans="1:12" ht="33.75" hidden="1" customHeight="1">
      <c r="A143" s="31"/>
      <c r="B143" s="31"/>
      <c r="C143" s="31"/>
      <c r="D143" s="31"/>
      <c r="E143" s="31"/>
      <c r="F143" s="31"/>
      <c r="G143" s="31"/>
      <c r="H143" s="31"/>
      <c r="I143" s="31"/>
      <c r="J143" s="31"/>
      <c r="K143" s="31"/>
      <c r="L143" s="37"/>
    </row>
    <row r="144" spans="1:12" ht="33.75" hidden="1" customHeight="1">
      <c r="A144" s="31"/>
      <c r="B144" s="31"/>
      <c r="C144" s="31"/>
      <c r="D144" s="31"/>
      <c r="E144" s="31"/>
      <c r="F144" s="31"/>
      <c r="G144" s="31"/>
      <c r="H144" s="31"/>
      <c r="I144" s="31"/>
      <c r="J144" s="31"/>
      <c r="K144" s="31"/>
      <c r="L144" s="37"/>
    </row>
    <row r="145" spans="1:12" ht="33.75" hidden="1" customHeight="1">
      <c r="A145" s="31"/>
      <c r="B145" s="31"/>
      <c r="C145" s="31"/>
      <c r="D145" s="31"/>
      <c r="E145" s="31"/>
      <c r="F145" s="31"/>
      <c r="G145" s="31"/>
      <c r="H145" s="31"/>
      <c r="I145" s="31"/>
      <c r="J145" s="31"/>
      <c r="K145" s="31"/>
      <c r="L145" s="37"/>
    </row>
    <row r="146" spans="1:12" ht="33.75" hidden="1" customHeight="1">
      <c r="A146" s="31"/>
      <c r="B146" s="31"/>
      <c r="C146" s="31"/>
      <c r="D146" s="31"/>
      <c r="E146" s="31"/>
      <c r="F146" s="31"/>
      <c r="G146" s="31"/>
      <c r="H146" s="31"/>
      <c r="I146" s="31"/>
      <c r="J146" s="31"/>
      <c r="K146" s="31"/>
      <c r="L146" s="37"/>
    </row>
    <row r="147" spans="1:12" ht="33.75" hidden="1" customHeight="1">
      <c r="A147" s="31"/>
      <c r="B147" s="31"/>
      <c r="C147" s="31"/>
      <c r="D147" s="31"/>
      <c r="E147" s="31"/>
      <c r="F147" s="31"/>
      <c r="G147" s="31"/>
      <c r="H147" s="31"/>
      <c r="I147" s="31"/>
      <c r="J147" s="31"/>
      <c r="K147" s="31"/>
      <c r="L147" s="37"/>
    </row>
    <row r="148" spans="1:12" ht="33.75" hidden="1" customHeight="1">
      <c r="A148" s="31"/>
      <c r="B148" s="31"/>
      <c r="C148" s="31"/>
      <c r="D148" s="31"/>
      <c r="E148" s="31"/>
      <c r="F148" s="31"/>
      <c r="G148" s="31"/>
      <c r="H148" s="31"/>
      <c r="I148" s="31"/>
      <c r="J148" s="31"/>
      <c r="K148" s="31"/>
      <c r="L148" s="37"/>
    </row>
    <row r="149" spans="1:12" ht="33.75" hidden="1" customHeight="1">
      <c r="A149" s="31"/>
      <c r="B149" s="31"/>
      <c r="C149" s="31"/>
      <c r="D149" s="31"/>
      <c r="E149" s="31"/>
      <c r="F149" s="31"/>
      <c r="G149" s="31"/>
      <c r="H149" s="31"/>
      <c r="I149" s="31"/>
      <c r="J149" s="31"/>
      <c r="K149" s="31"/>
      <c r="L149" s="37"/>
    </row>
    <row r="150" spans="1:12" ht="33.75" hidden="1" customHeight="1">
      <c r="A150" s="31"/>
      <c r="B150" s="31"/>
      <c r="C150" s="31"/>
      <c r="D150" s="31"/>
      <c r="E150" s="31"/>
      <c r="F150" s="31"/>
      <c r="G150" s="31"/>
      <c r="H150" s="31"/>
      <c r="I150" s="31"/>
      <c r="J150" s="31"/>
      <c r="K150" s="31"/>
      <c r="L150" s="37"/>
    </row>
    <row r="151" spans="1:12" ht="33.75" hidden="1" customHeight="1">
      <c r="A151" s="31"/>
      <c r="B151" s="31"/>
      <c r="C151" s="31"/>
      <c r="D151" s="31"/>
      <c r="E151" s="31"/>
      <c r="F151" s="31"/>
      <c r="G151" s="31"/>
      <c r="H151" s="31"/>
      <c r="I151" s="31"/>
      <c r="J151" s="31"/>
      <c r="K151" s="31"/>
      <c r="L151" s="37"/>
    </row>
    <row r="152" spans="1:12" ht="33.75" hidden="1" customHeight="1">
      <c r="A152" s="31"/>
      <c r="B152" s="31"/>
      <c r="C152" s="31"/>
      <c r="D152" s="31"/>
      <c r="E152" s="31"/>
      <c r="F152" s="31"/>
      <c r="G152" s="31"/>
      <c r="H152" s="31"/>
      <c r="I152" s="31"/>
      <c r="J152" s="31"/>
      <c r="K152" s="31"/>
      <c r="L152" s="37"/>
    </row>
    <row r="153" spans="1:12" ht="33.75" hidden="1" customHeight="1">
      <c r="A153" s="31"/>
      <c r="B153" s="31"/>
      <c r="C153" s="31"/>
      <c r="D153" s="31"/>
      <c r="E153" s="31"/>
      <c r="F153" s="31"/>
      <c r="G153" s="31"/>
      <c r="H153" s="31"/>
      <c r="I153" s="31"/>
      <c r="J153" s="31"/>
      <c r="K153" s="31"/>
      <c r="L153" s="37"/>
    </row>
    <row r="154" spans="1:12" ht="33.75" hidden="1" customHeight="1">
      <c r="A154" s="31"/>
      <c r="B154" s="31"/>
      <c r="C154" s="31"/>
      <c r="D154" s="31"/>
      <c r="E154" s="31"/>
      <c r="F154" s="31"/>
      <c r="G154" s="31"/>
      <c r="H154" s="31"/>
      <c r="I154" s="31"/>
      <c r="J154" s="31"/>
      <c r="K154" s="31"/>
      <c r="L154" s="37"/>
    </row>
    <row r="155" spans="1:12" ht="33.75" hidden="1" customHeight="1">
      <c r="A155" s="31"/>
      <c r="B155" s="31"/>
      <c r="C155" s="31"/>
      <c r="D155" s="31"/>
      <c r="E155" s="31"/>
      <c r="F155" s="31"/>
      <c r="G155" s="31"/>
      <c r="H155" s="31"/>
      <c r="I155" s="31"/>
      <c r="J155" s="31"/>
      <c r="K155" s="31"/>
      <c r="L155" s="37"/>
    </row>
    <row r="156" spans="1:12" ht="33.75" hidden="1" customHeight="1">
      <c r="A156" s="31"/>
      <c r="B156" s="31"/>
      <c r="C156" s="31"/>
      <c r="D156" s="31"/>
      <c r="E156" s="31"/>
      <c r="F156" s="31"/>
      <c r="G156" s="31"/>
      <c r="H156" s="31"/>
      <c r="I156" s="31"/>
      <c r="J156" s="31"/>
      <c r="K156" s="31"/>
      <c r="L156" s="37"/>
    </row>
    <row r="157" spans="1:12" ht="33.75" hidden="1" customHeight="1">
      <c r="A157" s="31"/>
      <c r="B157" s="31"/>
      <c r="C157" s="31"/>
      <c r="D157" s="31"/>
      <c r="E157" s="31"/>
      <c r="F157" s="31"/>
      <c r="G157" s="31"/>
      <c r="H157" s="31"/>
      <c r="I157" s="31"/>
      <c r="J157" s="31"/>
      <c r="K157" s="31"/>
      <c r="L157" s="37"/>
    </row>
    <row r="158" spans="1:12" ht="33.75" hidden="1" customHeight="1">
      <c r="A158" s="31"/>
      <c r="B158" s="31"/>
      <c r="C158" s="31"/>
      <c r="D158" s="31"/>
      <c r="E158" s="31"/>
      <c r="F158" s="31"/>
      <c r="G158" s="31"/>
      <c r="H158" s="31"/>
      <c r="I158" s="31"/>
      <c r="J158" s="31"/>
      <c r="K158" s="31"/>
      <c r="L158" s="37"/>
    </row>
    <row r="159" spans="1:12" ht="33.75" hidden="1" customHeight="1">
      <c r="A159" s="31"/>
      <c r="B159" s="31"/>
      <c r="C159" s="31"/>
      <c r="D159" s="31"/>
      <c r="E159" s="31"/>
      <c r="F159" s="31"/>
      <c r="G159" s="31"/>
      <c r="H159" s="31"/>
      <c r="I159" s="31"/>
      <c r="J159" s="31"/>
      <c r="K159" s="31"/>
      <c r="L159" s="37"/>
    </row>
    <row r="160" spans="1:12" ht="33.75" hidden="1" customHeight="1">
      <c r="A160" s="31"/>
      <c r="B160" s="31"/>
      <c r="C160" s="31"/>
      <c r="D160" s="31"/>
      <c r="E160" s="31"/>
      <c r="F160" s="31"/>
      <c r="G160" s="31"/>
      <c r="H160" s="31"/>
      <c r="I160" s="31"/>
      <c r="J160" s="31"/>
      <c r="K160" s="31"/>
      <c r="L160" s="37"/>
    </row>
    <row r="161" spans="1:12" ht="33.75" hidden="1" customHeight="1">
      <c r="A161" s="31"/>
      <c r="B161" s="31"/>
      <c r="C161" s="31"/>
      <c r="D161" s="31"/>
      <c r="E161" s="31"/>
      <c r="F161" s="31"/>
      <c r="G161" s="31"/>
      <c r="H161" s="31"/>
      <c r="I161" s="31"/>
      <c r="J161" s="31"/>
      <c r="K161" s="31"/>
      <c r="L161" s="37"/>
    </row>
    <row r="162" spans="1:12" ht="33.75" hidden="1" customHeight="1">
      <c r="A162" s="31"/>
      <c r="B162" s="31"/>
      <c r="C162" s="31"/>
      <c r="D162" s="31"/>
      <c r="E162" s="31"/>
      <c r="F162" s="31"/>
      <c r="G162" s="31"/>
      <c r="H162" s="31"/>
      <c r="I162" s="31"/>
      <c r="J162" s="31"/>
      <c r="K162" s="31"/>
      <c r="L162" s="37"/>
    </row>
    <row r="163" spans="1:12" ht="33.75" hidden="1" customHeight="1">
      <c r="A163" s="31"/>
      <c r="B163" s="31"/>
      <c r="C163" s="31"/>
      <c r="D163" s="31"/>
      <c r="E163" s="31"/>
      <c r="F163" s="31"/>
      <c r="G163" s="31"/>
      <c r="H163" s="31"/>
      <c r="I163" s="31"/>
      <c r="J163" s="31"/>
      <c r="K163" s="31"/>
      <c r="L163" s="37"/>
    </row>
    <row r="164" spans="1:12" ht="33.75" hidden="1" customHeight="1">
      <c r="A164" s="31"/>
      <c r="B164" s="31"/>
      <c r="C164" s="31"/>
      <c r="D164" s="31"/>
      <c r="E164" s="31"/>
      <c r="F164" s="31"/>
      <c r="G164" s="31"/>
      <c r="H164" s="31"/>
      <c r="I164" s="31"/>
      <c r="J164" s="31"/>
      <c r="K164" s="31"/>
      <c r="L164" s="37"/>
    </row>
    <row r="165" spans="1:12" ht="33.75" hidden="1" customHeight="1">
      <c r="A165" s="31"/>
      <c r="B165" s="31"/>
      <c r="C165" s="31"/>
      <c r="D165" s="31"/>
      <c r="E165" s="31"/>
      <c r="F165" s="31"/>
      <c r="G165" s="31"/>
      <c r="H165" s="31"/>
      <c r="I165" s="31"/>
      <c r="J165" s="31"/>
      <c r="K165" s="31"/>
      <c r="L165" s="37"/>
    </row>
    <row r="166" spans="1:12" ht="33.75" hidden="1" customHeight="1">
      <c r="A166" s="31"/>
      <c r="B166" s="31"/>
      <c r="C166" s="31"/>
      <c r="D166" s="31"/>
      <c r="E166" s="31"/>
      <c r="F166" s="31"/>
      <c r="G166" s="31"/>
      <c r="H166" s="31"/>
      <c r="I166" s="31"/>
      <c r="J166" s="31"/>
      <c r="K166" s="31"/>
      <c r="L166" s="37"/>
    </row>
    <row r="167" spans="1:12" ht="33.75" hidden="1" customHeight="1">
      <c r="A167" s="31"/>
      <c r="B167" s="31"/>
      <c r="C167" s="31"/>
      <c r="D167" s="31"/>
      <c r="E167" s="31"/>
      <c r="F167" s="31"/>
      <c r="G167" s="31"/>
      <c r="H167" s="31"/>
      <c r="I167" s="31"/>
      <c r="J167" s="31"/>
      <c r="K167" s="31"/>
      <c r="L167" s="37"/>
    </row>
    <row r="168" spans="1:12" ht="33.75" hidden="1" customHeight="1">
      <c r="A168" s="31"/>
      <c r="B168" s="31"/>
      <c r="C168" s="31"/>
      <c r="D168" s="31"/>
      <c r="E168" s="31"/>
      <c r="F168" s="31"/>
      <c r="G168" s="31"/>
      <c r="H168" s="31"/>
      <c r="I168" s="31"/>
      <c r="J168" s="31"/>
      <c r="K168" s="31"/>
      <c r="L168" s="37"/>
    </row>
    <row r="169" spans="1:12" ht="33.75" hidden="1" customHeight="1">
      <c r="A169" s="31"/>
      <c r="B169" s="31"/>
      <c r="C169" s="31"/>
      <c r="D169" s="31"/>
      <c r="E169" s="31"/>
      <c r="F169" s="31"/>
      <c r="G169" s="31"/>
      <c r="H169" s="31"/>
      <c r="I169" s="31"/>
      <c r="J169" s="31"/>
      <c r="K169" s="31"/>
      <c r="L169" s="37"/>
    </row>
    <row r="170" spans="1:12" ht="33.75" hidden="1" customHeight="1">
      <c r="A170" s="31"/>
      <c r="B170" s="31"/>
      <c r="C170" s="31"/>
      <c r="D170" s="31"/>
      <c r="E170" s="31"/>
      <c r="F170" s="31"/>
      <c r="G170" s="31"/>
      <c r="H170" s="31"/>
      <c r="I170" s="31"/>
      <c r="J170" s="31"/>
      <c r="K170" s="31"/>
      <c r="L170" s="37"/>
    </row>
    <row r="171" spans="1:12" ht="33.75" hidden="1" customHeight="1">
      <c r="A171" s="31"/>
      <c r="B171" s="31"/>
      <c r="C171" s="31"/>
      <c r="D171" s="31"/>
      <c r="E171" s="31"/>
      <c r="F171" s="31"/>
      <c r="G171" s="31"/>
      <c r="H171" s="31"/>
      <c r="I171" s="31"/>
      <c r="J171" s="31"/>
      <c r="K171" s="31"/>
      <c r="L171" s="37"/>
    </row>
    <row r="172" spans="1:12" ht="33.75" hidden="1" customHeight="1">
      <c r="A172" s="31"/>
      <c r="B172" s="31"/>
      <c r="C172" s="31"/>
      <c r="D172" s="31"/>
      <c r="E172" s="31"/>
      <c r="F172" s="31"/>
      <c r="G172" s="31"/>
      <c r="H172" s="31"/>
      <c r="I172" s="31"/>
      <c r="J172" s="31"/>
      <c r="K172" s="31"/>
      <c r="L172" s="37"/>
    </row>
    <row r="173" spans="1:12" ht="33.75" hidden="1" customHeight="1">
      <c r="A173" s="31"/>
      <c r="B173" s="31"/>
      <c r="C173" s="31"/>
      <c r="D173" s="31"/>
      <c r="E173" s="31"/>
      <c r="F173" s="31"/>
      <c r="G173" s="31"/>
      <c r="H173" s="31"/>
      <c r="I173" s="31"/>
      <c r="J173" s="31"/>
      <c r="K173" s="31"/>
      <c r="L173" s="37"/>
    </row>
    <row r="174" spans="1:12" ht="33.75" hidden="1" customHeight="1">
      <c r="A174" s="31"/>
      <c r="B174" s="31"/>
      <c r="C174" s="31"/>
      <c r="D174" s="31"/>
      <c r="E174" s="31"/>
      <c r="F174" s="31"/>
      <c r="G174" s="31"/>
      <c r="H174" s="31"/>
      <c r="I174" s="31"/>
      <c r="J174" s="31"/>
      <c r="K174" s="31"/>
      <c r="L174" s="37"/>
    </row>
    <row r="175" spans="1:12" ht="33.75" hidden="1" customHeight="1">
      <c r="A175" s="31"/>
      <c r="B175" s="31"/>
      <c r="C175" s="31"/>
      <c r="D175" s="31"/>
      <c r="E175" s="31"/>
      <c r="F175" s="31"/>
      <c r="G175" s="31"/>
      <c r="H175" s="31"/>
      <c r="I175" s="31"/>
      <c r="J175" s="31"/>
      <c r="K175" s="31"/>
      <c r="L175" s="37"/>
    </row>
    <row r="176" spans="1:12" ht="33.75" hidden="1" customHeight="1">
      <c r="A176" s="31"/>
      <c r="B176" s="31"/>
      <c r="C176" s="31"/>
      <c r="D176" s="31"/>
      <c r="E176" s="31"/>
      <c r="F176" s="31"/>
      <c r="G176" s="31"/>
      <c r="H176" s="31"/>
      <c r="I176" s="31"/>
      <c r="J176" s="31"/>
      <c r="K176" s="31"/>
      <c r="L176" s="37"/>
    </row>
    <row r="177" spans="1:12" ht="33.75" hidden="1" customHeight="1">
      <c r="A177" s="31"/>
      <c r="B177" s="31"/>
      <c r="C177" s="31"/>
      <c r="D177" s="31"/>
      <c r="E177" s="31"/>
      <c r="F177" s="31"/>
      <c r="G177" s="31"/>
      <c r="H177" s="31"/>
      <c r="I177" s="31"/>
      <c r="J177" s="31"/>
      <c r="K177" s="31"/>
      <c r="L177" s="37"/>
    </row>
    <row r="178" spans="1:12" ht="33.75" hidden="1" customHeight="1">
      <c r="A178" s="31"/>
      <c r="B178" s="31"/>
      <c r="C178" s="31"/>
      <c r="D178" s="31"/>
      <c r="E178" s="31"/>
      <c r="F178" s="31"/>
      <c r="G178" s="31"/>
      <c r="H178" s="31"/>
      <c r="I178" s="31"/>
      <c r="J178" s="31"/>
      <c r="K178" s="31"/>
      <c r="L178" s="37"/>
    </row>
    <row r="179" spans="1:12" ht="33.75" hidden="1" customHeight="1">
      <c r="A179" s="31"/>
      <c r="B179" s="31"/>
      <c r="C179" s="31"/>
      <c r="D179" s="31"/>
      <c r="E179" s="31"/>
      <c r="F179" s="31"/>
      <c r="G179" s="31"/>
      <c r="H179" s="31"/>
      <c r="I179" s="31"/>
      <c r="J179" s="31"/>
      <c r="K179" s="31"/>
      <c r="L179" s="37"/>
    </row>
  </sheetData>
  <sheetProtection selectLockedCells="1" selectUnlockedCells="1"/>
  <mergeCells count="5">
    <mergeCell ref="J2:K2"/>
    <mergeCell ref="B2:C2"/>
    <mergeCell ref="D2:E2"/>
    <mergeCell ref="F2:G2"/>
    <mergeCell ref="H2:I2"/>
  </mergeCells>
  <phoneticPr fontId="13" type="noConversion"/>
  <dataValidations count="2">
    <dataValidation type="list" allowBlank="1" showInputMessage="1" showErrorMessage="1" sqref="H59:H104 H22 H5">
      <formula1>Bejegyzes</formula1>
      <formula2>0</formula2>
    </dataValidation>
    <dataValidation type="list" allowBlank="1" showInputMessage="1" showErrorMessage="1" sqref="H6:H21 H4 H23:H58">
      <formula1>Bejegyzes</formula1>
    </dataValidation>
  </dataValidations>
  <pageMargins left="0.25" right="0.25" top="0.75" bottom="0.75" header="0.51180555555555551" footer="0.51180555555555551"/>
  <pageSetup paperSize="8" scale="55" firstPageNumber="0" orientation="landscape"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2</vt:i4>
      </vt:variant>
      <vt:variant>
        <vt:lpstr>Névvel ellátott tartományok</vt:lpstr>
      </vt:variant>
      <vt:variant>
        <vt:i4>6</vt:i4>
      </vt:variant>
    </vt:vector>
  </HeadingPairs>
  <TitlesOfParts>
    <vt:vector size="8" baseType="lpstr">
      <vt:lpstr>Útmutató</vt:lpstr>
      <vt:lpstr>nemzetköziBA</vt:lpstr>
      <vt:lpstr>nemzetköziBA!__xlnm.Print_Area</vt:lpstr>
      <vt:lpstr>Útmutató!__xlnm.Print_Area</vt:lpstr>
      <vt:lpstr>nemzetköziBA!_GoBack</vt:lpstr>
      <vt:lpstr>Bejegyzes</vt:lpstr>
      <vt:lpstr>nemzetköziBA!Nyomtatási_terület</vt:lpstr>
      <vt:lpstr>Útmutató!Nyomtatási_terület</vt:lpstr>
    </vt:vector>
  </TitlesOfParts>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Erdos.Judit</cp:lastModifiedBy>
  <cp:revision/>
  <cp:lastPrinted>2017-06-29T11:20:18Z</cp:lastPrinted>
  <dcterms:created xsi:type="dcterms:W3CDTF">2017-05-24T11:09:59Z</dcterms:created>
  <dcterms:modified xsi:type="dcterms:W3CDTF">2017-07-17T07:18:33Z</dcterms:modified>
</cp:coreProperties>
</file>